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athan.mafla\Downloads\"/>
    </mc:Choice>
  </mc:AlternateContent>
  <bookViews>
    <workbookView xWindow="0" yWindow="0" windowWidth="28800" windowHeight="12300" firstSheet="1" activeTab="1"/>
  </bookViews>
  <sheets>
    <sheet name="Hoja2" sheetId="3" state="hidden" r:id="rId1"/>
    <sheet name="PAI 2024" sheetId="1" r:id="rId2"/>
    <sheet name="PLURIANUAL" sheetId="2" state="hidden" r:id="rId3"/>
  </sheets>
  <definedNames>
    <definedName name="_xlnm._FilterDatabase" localSheetId="1" hidden="1">'PAI 2024'!$A$5:$AJ$25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6" i="1" l="1"/>
  <c r="AA26" i="1" s="1"/>
  <c r="AB26" i="1" s="1"/>
  <c r="AC26" i="1" s="1"/>
  <c r="AD26" i="1" s="1"/>
  <c r="AE26" i="1" s="1"/>
  <c r="AF26" i="1" s="1"/>
  <c r="AG26" i="1" s="1"/>
  <c r="AH26" i="1" s="1"/>
  <c r="AI26" i="1" s="1"/>
  <c r="Y26" i="1"/>
  <c r="X26" i="1"/>
  <c r="S24" i="1" l="1"/>
  <c r="AJ24" i="1"/>
  <c r="AI24" i="1"/>
  <c r="Y24" i="1"/>
  <c r="W24" i="1"/>
  <c r="T24" i="1"/>
  <c r="AH24" i="1"/>
  <c r="AG24" i="1"/>
  <c r="AF24" i="1"/>
  <c r="AE24" i="1"/>
  <c r="AD24" i="1"/>
  <c r="AC24" i="1"/>
  <c r="AB24" i="1"/>
  <c r="AA24" i="1"/>
  <c r="Z24" i="1"/>
  <c r="X24" i="1"/>
  <c r="V24" i="1"/>
  <c r="U24" i="1"/>
  <c r="AJ7" i="1"/>
  <c r="AJ9" i="1"/>
  <c r="AJ12" i="1"/>
  <c r="AJ13" i="1"/>
  <c r="AJ14" i="1"/>
  <c r="AJ18" i="1"/>
  <c r="AJ19" i="1"/>
  <c r="AJ20" i="1"/>
  <c r="AJ21" i="1"/>
  <c r="AJ22" i="1"/>
  <c r="AJ23" i="1"/>
  <c r="AJ6" i="1"/>
  <c r="W18" i="1"/>
  <c r="S3" i="1"/>
  <c r="T3" i="1"/>
  <c r="U3" i="1"/>
  <c r="V3" i="1"/>
  <c r="X3" i="1"/>
  <c r="Z3" i="1"/>
  <c r="AA3" i="1"/>
  <c r="AB3" i="1"/>
  <c r="AC3" i="1"/>
  <c r="AD3" i="1"/>
  <c r="AE3" i="1"/>
  <c r="AF3" i="1"/>
  <c r="AG3" i="1"/>
  <c r="AH3" i="1"/>
  <c r="W7" i="1"/>
  <c r="W8" i="1"/>
  <c r="W9" i="1"/>
  <c r="W10" i="1"/>
  <c r="W11" i="1"/>
  <c r="W12" i="1"/>
  <c r="W13" i="1"/>
  <c r="W14" i="1"/>
  <c r="W15" i="1"/>
  <c r="W16" i="1"/>
  <c r="W17" i="1"/>
  <c r="W19" i="1"/>
  <c r="W20" i="1"/>
  <c r="W21" i="1"/>
  <c r="W22" i="1"/>
  <c r="W23" i="1"/>
  <c r="Y17" i="1" l="1"/>
  <c r="AJ17" i="1" s="1"/>
  <c r="Y16" i="1"/>
  <c r="AJ16" i="1" s="1"/>
  <c r="Y11" i="1"/>
  <c r="Y10" i="1"/>
  <c r="AJ10" i="1" s="1"/>
  <c r="Y15" i="1"/>
  <c r="AJ15" i="1" s="1"/>
  <c r="Y8" i="1"/>
  <c r="H11" i="2"/>
  <c r="L11" i="2"/>
  <c r="J11" i="2"/>
  <c r="AJ8" i="1" l="1"/>
  <c r="Y3" i="1"/>
  <c r="AI11" i="1" l="1"/>
  <c r="W6" i="1"/>
  <c r="W3" i="1" s="1"/>
  <c r="AI3" i="1" l="1"/>
  <c r="AJ11" i="1"/>
  <c r="AJ3" i="1" s="1"/>
  <c r="AJ25" i="1" l="1"/>
  <c r="AC25" i="1" l="1"/>
  <c r="AE25" i="1"/>
  <c r="AD25" i="1"/>
  <c r="AB25" i="1"/>
  <c r="Z25" i="1"/>
  <c r="X25" i="1"/>
  <c r="AF25" i="1"/>
  <c r="AH25" i="1"/>
  <c r="AI25" i="1"/>
  <c r="AA25" i="1"/>
  <c r="Y25" i="1"/>
  <c r="AG25" i="1"/>
</calcChain>
</file>

<file path=xl/sharedStrings.xml><?xml version="1.0" encoding="utf-8"?>
<sst xmlns="http://schemas.openxmlformats.org/spreadsheetml/2006/main" count="277" uniqueCount="105">
  <si>
    <t>Plan Anual de Inversión 2024</t>
  </si>
  <si>
    <t>Secretaría de Educación Intercultural Bilingüe y la Etnoeducación</t>
  </si>
  <si>
    <t>ALINEACIÓN ELEMENTOS ORIENTADORES INSTITUCIONALES</t>
  </si>
  <si>
    <t>PLANIFICACIÓN OPERATIVA</t>
  </si>
  <si>
    <t>ESTRUCTURA PROGRAMÁTICA</t>
  </si>
  <si>
    <t>CLASIFICACIÓN DEL GASTO</t>
  </si>
  <si>
    <t>PROGRAMACIÓN PRESUPUESTARIA MENSUAL</t>
  </si>
  <si>
    <t>Objetivos
estratégicos
institucionales</t>
  </si>
  <si>
    <t>Unidad
operativa</t>
  </si>
  <si>
    <t>Componente / proceso</t>
  </si>
  <si>
    <t>Actividad</t>
  </si>
  <si>
    <t>Tarea</t>
  </si>
  <si>
    <t>Subtarea</t>
  </si>
  <si>
    <t>Código programa presupuestario</t>
  </si>
  <si>
    <t>Denominación del programa presupuestario</t>
  </si>
  <si>
    <t>Código proyecto presupuestario</t>
  </si>
  <si>
    <t>Denominación de proyecto de inversión</t>
  </si>
  <si>
    <t>Código actividad presupuestaria</t>
  </si>
  <si>
    <t>Código 
fuente de financiamiento</t>
  </si>
  <si>
    <t>Denominación
fuente de financiamiento</t>
  </si>
  <si>
    <t>Organismo</t>
  </si>
  <si>
    <t>Correlativo</t>
  </si>
  <si>
    <t>Grupo de 
gasto</t>
  </si>
  <si>
    <t>Ítem
presupuestario</t>
  </si>
  <si>
    <t>Denominación de partida presupuestaria</t>
  </si>
  <si>
    <t>Codificado</t>
  </si>
  <si>
    <t>Certificado</t>
  </si>
  <si>
    <t>Compromiso</t>
  </si>
  <si>
    <t>Devengado</t>
  </si>
  <si>
    <t>Saldo por devengar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</si>
  <si>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</si>
  <si>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</si>
  <si>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</si>
  <si>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</si>
  <si>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</si>
  <si>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</si>
  <si>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</si>
  <si>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</si>
  <si>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</si>
  <si>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</si>
  <si>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</si>
  <si>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</si>
  <si>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</si>
  <si>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N/A</t>
  </si>
  <si>
    <t>001</t>
  </si>
  <si>
    <t>Intervención de infraestructura de las Instituciones Educativas del Sistema de Educación 
Intercultural Bilingüe y la Etnoeducación - Fase 1</t>
  </si>
  <si>
    <t>Prestamos Externos</t>
  </si>
  <si>
    <t>Construcciones y edificaciones</t>
  </si>
  <si>
    <t>Potenciar las capacidades de la ciudadanía y promover una educación innovadora, inclusiva y de calidad a todos los niveles.</t>
  </si>
  <si>
    <t>Dirección de Educación Intercultural Bilingüe Infantil, Comunitaria y Básica</t>
  </si>
  <si>
    <t>1. Incorporar los conocimientos, saberes e historia del pueblo afroecuatoriano en los procesos de enseñanza – aprendizaje y estrategias contra la discriminación racial.</t>
  </si>
  <si>
    <t>1.1 Conformación del equipo del proyecto y capacitación en el Modelo Etnoeducativo Afroecuatoriano.</t>
  </si>
  <si>
    <t>1.1.1 Gerenciamiento del proyecto</t>
  </si>
  <si>
    <t>Valoracion fortalecimiento y revitalizacion de los idiomas ciencias y saberes ancestrales</t>
  </si>
  <si>
    <t>Implementación de la Etnoeducación Afroecuatoriana</t>
  </si>
  <si>
    <t>Decimotercer Sueldo</t>
  </si>
  <si>
    <t>Decimocuarto Sueldo</t>
  </si>
  <si>
    <t>Servicios Personales por Contrato</t>
  </si>
  <si>
    <t>Aporte Patronal</t>
  </si>
  <si>
    <t>Fondos de reserva</t>
  </si>
  <si>
    <t>1.3 Implementación de estrategias para disminuir la discriminación racial</t>
  </si>
  <si>
    <t>1.3.4 Producción e impresión de materiales promocionales y producción de recursos educomunicacionales para la difusión de la campaña a fin de disminuir los índices de racismo en los contextos educativos.</t>
  </si>
  <si>
    <t>1.3.4.1 Adquisición de material POP para campaña educomunicacional</t>
  </si>
  <si>
    <t>Vestuario, Lencería, Prendas de Protección y Accesorios para uniformes del personal de Protección, Vigilancia y Seguridad.</t>
  </si>
  <si>
    <t>2. Repotenciar la infraestructura de las Unidades Educativas Guardianas de los Saberes para beneficiar a los estudiantes.</t>
  </si>
  <si>
    <t>2.1 Mejoramiento, readecuación, construcción y repotenciación de 8 Unidades Educativas Guardianas de los Saberes.</t>
  </si>
  <si>
    <t>2.1.1 Contratación de profesionales para la intervención y mejoramiento de infraestructura.</t>
  </si>
  <si>
    <t xml:space="preserve">2.1.2 Intervención de infraestructura física de instituciones educativas. </t>
  </si>
  <si>
    <t>2.1.2.1 Intervención  de infraestructura física de la Unidad Educativa Fiscal Luz y Vida</t>
  </si>
  <si>
    <t>Etiquetas de fila</t>
  </si>
  <si>
    <t>Total general</t>
  </si>
  <si>
    <t>Suma de Total</t>
  </si>
  <si>
    <t>Fuente de Financiemiento</t>
  </si>
  <si>
    <t>Programa</t>
  </si>
  <si>
    <t>Proyecto</t>
  </si>
  <si>
    <t xml:space="preserve">Nombre de proyecto </t>
  </si>
  <si>
    <t>Actividad presupuestaria</t>
  </si>
  <si>
    <t>CÉDULA PRESUPUESTARIA</t>
  </si>
  <si>
    <t>Elaborado por</t>
  </si>
  <si>
    <t>Revisado por</t>
  </si>
  <si>
    <t xml:space="preserve">Revisado por </t>
  </si>
  <si>
    <t>Revisado por:</t>
  </si>
  <si>
    <t>Validado por:</t>
  </si>
  <si>
    <t>Aprobado por:</t>
  </si>
  <si>
    <t>Stefany Méndez</t>
  </si>
  <si>
    <t>Jessica De Jesús</t>
  </si>
  <si>
    <t>Gerson Cajeca</t>
  </si>
  <si>
    <t>Wilmer Chiripua</t>
  </si>
  <si>
    <t>Ivan Kajekai</t>
  </si>
  <si>
    <t>Rómulo Antun</t>
  </si>
  <si>
    <t>Analista Financiera</t>
  </si>
  <si>
    <t xml:space="preserve">Líder del proyecto </t>
  </si>
  <si>
    <t>Director de Planificación y Gestión Estratégica</t>
  </si>
  <si>
    <t xml:space="preserve">Director de la Dirección de Educación Intercultural Bilingüe Infantil, Comunitaria y Básica </t>
  </si>
  <si>
    <t>Subsecretario Técnico del Sistema de Educación Intercultural Bilingüe</t>
  </si>
  <si>
    <t>Secretario de Educación Intercultural Bilingüe</t>
  </si>
  <si>
    <t>2.1.2.2 Intervención  de infraestructura física  de las Unidades Educativas: Fausto Molina y Alfonso Quiñonez George.</t>
  </si>
  <si>
    <t>2.1.2.3 Intervención  de infraestructura física  de la Unidad Educativa Consuelo Benavides</t>
  </si>
  <si>
    <t>2.1.2.4 Intervención  de infraestructura física de la Unidad Educativa San Gabriel de Piquiucho</t>
  </si>
  <si>
    <t>2.1.2.5  Intervención  de infraestructura física de la Unidad Educativa 19 de Noviembre</t>
  </si>
  <si>
    <t>2.1.2.6 Intervención  de infraestructura física de las Unidades Educativas: Valle del Chota y Salinas</t>
  </si>
  <si>
    <t>Brenda Pallo</t>
  </si>
  <si>
    <t>Analista de Información, Seguimiento y Evaluación</t>
  </si>
  <si>
    <t>% ejecución acumulada</t>
  </si>
  <si>
    <t>% ejecución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</si>
</sst>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-[$$-300A]\ * #,##0.00_ ;_-[$$-300A]\ * \-#,##0.00\ ;_-[$$-300A]\ 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b/>
      <sz val="8"/>
      <name val="Times New Roman"/>
      <family val="1"/>
    </font>
    <font>
      <b/>
      <sz val="8.5"/>
      <color theme="1"/>
      <name val="Times New Roman"/>
      <family val="1"/>
    </font>
    <font>
      <b/>
      <sz val="8.5"/>
      <color rgb="FF000000"/>
      <name val="Times New Roman"/>
      <family val="1"/>
    </font>
    <font>
      <b/>
      <sz val="8.5"/>
      <name val="Times New Roman"/>
      <family val="1"/>
    </font>
    <font>
      <b/>
      <sz val="8"/>
      <color theme="1"/>
      <name val="Times New Roman"/>
      <family val="1"/>
    </font>
    <font>
      <sz val="9"/>
      <color indexed="8"/>
      <name val="Times New Roman"/>
      <family val="1"/>
    </font>
    <font>
      <b/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49"/>
      </patternFill>
    </fill>
    <fill>
      <patternFill patternType="solid">
        <fgColor theme="7" tint="0.39997558519241921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gradientFill degree="90">
        <stop position="0">
          <color theme="9" tint="0.59999389629810485"/>
        </stop>
        <stop position="1">
          <color theme="9" tint="0.80001220740379042"/>
        </stop>
      </gradientFill>
    </fill>
    <fill>
      <patternFill patternType="solid">
        <fgColor theme="7" tint="0.39997558519241921"/>
        <bgColor auto="1"/>
      </patternFill>
    </fill>
    <fill>
      <gradientFill degree="90">
        <stop position="0">
          <color theme="4" tint="0.59999389629810485"/>
        </stop>
        <stop position="1">
          <color theme="4" tint="0.80001220740379042"/>
        </stop>
      </gradient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0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3" fontId="4" fillId="0" borderId="0" xfId="1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43" fontId="10" fillId="11" borderId="1" xfId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quotePrefix="1" applyFont="1" applyBorder="1" applyAlignment="1">
      <alignment horizontal="center" vertical="center"/>
    </xf>
    <xf numFmtId="0" fontId="3" fillId="13" borderId="1" xfId="0" applyFont="1" applyFill="1" applyBorder="1" applyAlignment="1">
      <alignment horizontal="justify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11" fillId="14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13" borderId="1" xfId="0" applyFont="1" applyFill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3" fillId="13" borderId="1" xfId="0" applyFont="1" applyFill="1" applyBorder="1" applyAlignment="1">
      <alignment horizontal="justify" vertical="center"/>
    </xf>
    <xf numFmtId="0" fontId="3" fillId="13" borderId="1" xfId="0" quotePrefix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3" fontId="3" fillId="0" borderId="0" xfId="1" applyFont="1"/>
    <xf numFmtId="0" fontId="3" fillId="0" borderId="0" xfId="0" applyFont="1" applyAlignment="1">
      <alignment horizontal="right"/>
    </xf>
    <xf numFmtId="4" fontId="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pivotButton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0" fontId="14" fillId="0" borderId="0" xfId="0" applyFont="1"/>
    <xf numFmtId="43" fontId="0" fillId="0" borderId="0" xfId="1" applyFont="1"/>
    <xf numFmtId="43" fontId="0" fillId="0" borderId="0" xfId="0" applyNumberFormat="1"/>
    <xf numFmtId="43" fontId="14" fillId="15" borderId="0" xfId="1" applyFont="1" applyFill="1"/>
    <xf numFmtId="43" fontId="14" fillId="0" borderId="0" xfId="1" applyFont="1"/>
    <xf numFmtId="4" fontId="15" fillId="16" borderId="0" xfId="0" applyNumberFormat="1" applyFont="1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0" fontId="4" fillId="0" borderId="0" xfId="2" applyNumberFormat="1" applyFont="1" applyBorder="1"/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0" fontId="4" fillId="0" borderId="1" xfId="2" applyNumberFormat="1" applyFont="1" applyBorder="1" applyAlignment="1">
      <alignment vertical="center"/>
    </xf>
    <xf numFmtId="0" fontId="1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4" fontId="5" fillId="2" borderId="1" xfId="1" applyNumberFormat="1" applyFont="1" applyFill="1" applyBorder="1" applyAlignment="1" applyProtection="1">
      <alignment horizontal="center" vertical="center" wrapText="1" readingOrder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7" fillId="7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6 6" xfId="3"/>
    <cellStyle name="Porcentaje" xfId="2" builtinId="5"/>
  </cellStyles>
  <dxfs count="58">
    <dxf>
      <numFmt numFmtId="4" formatCode="#,##0.0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nathan Pablo Mafla Tutillo" refreshedDate="45321.613084722223" createdVersion="6" refreshedVersion="6" minRefreshableVersion="3" recordCount="21">
  <cacheSource type="worksheet">
    <worksheetSource ref="A5:AJ18" sheet="PAI 2024"/>
  </cacheSource>
  <cacheFields count="36">
    <cacheField name="Objetivos_x000a_estratégicos_x000a_institucionales" numFmtId="0">
      <sharedItems containsBlank="1"/>
    </cacheField>
    <cacheField name="Unidad_x000a_operativa" numFmtId="0">
      <sharedItems containsBlank="1"/>
    </cacheField>
    <cacheField name="Componente / proceso" numFmtId="0">
      <sharedItems/>
    </cacheField>
    <cacheField name="Actividad" numFmtId="0">
      <sharedItems/>
    </cacheField>
    <cacheField name="Tarea" numFmtId="0">
      <sharedItems/>
    </cacheField>
    <cacheField name="Subtarea" numFmtId="0">
      <sharedItems/>
    </cacheField>
    <cacheField name="Código programa presupuestario" numFmtId="0">
      <sharedItems containsSemiMixedTypes="0" containsString="0" containsNumber="1" containsInteger="1" minValue="55" maxValue="56" count="2">
        <n v="55"/>
        <n v="56"/>
      </sharedItems>
    </cacheField>
    <cacheField name="Denominación del programa presupuestario" numFmtId="0">
      <sharedItems/>
    </cacheField>
    <cacheField name="Código proyecto presupuestario" numFmtId="0">
      <sharedItems count="1">
        <s v="001"/>
      </sharedItems>
    </cacheField>
    <cacheField name="Denominación de proyecto de inversión" numFmtId="0">
      <sharedItems count="2">
        <s v="Intervención de infraestructura de las Instituciones Educativas del Sistema de Educación _x000a_Intercultural Bilingüe y la Etnoeducación - Fase 1"/>
        <s v="Implementación de la Etnoeducación Afroecuatoriana"/>
      </sharedItems>
    </cacheField>
    <cacheField name="Código actividad presupuestaria" numFmtId="0">
      <sharedItems count="1">
        <s v="001"/>
      </sharedItems>
    </cacheField>
    <cacheField name="Código _x000a_fuente de financiamiento" numFmtId="0">
      <sharedItems containsSemiMixedTypes="0" containsString="0" containsNumber="1" containsInteger="1" minValue="202" maxValue="202" count="1">
        <n v="202"/>
      </sharedItems>
    </cacheField>
    <cacheField name="Denominación_x000a_fuente de financiamiento" numFmtId="0">
      <sharedItems count="1">
        <s v="Prestamos Externos"/>
      </sharedItems>
    </cacheField>
    <cacheField name="Organismo" numFmtId="0">
      <sharedItems containsSemiMixedTypes="0" containsString="0" containsNumber="1" containsInteger="1" minValue="8888" maxValue="9999"/>
    </cacheField>
    <cacheField name="Correlativo" numFmtId="0">
      <sharedItems containsSemiMixedTypes="0" containsString="0" containsNumber="1" containsInteger="1" minValue="8888" maxValue="9999"/>
    </cacheField>
    <cacheField name="Grupo de _x000a_gasto" numFmtId="0">
      <sharedItems containsSemiMixedTypes="0" containsString="0" containsNumber="1" containsInteger="1" minValue="71" maxValue="75" count="3">
        <n v="75"/>
        <n v="71"/>
        <n v="73"/>
      </sharedItems>
    </cacheField>
    <cacheField name="Ítem_x000a_presupuestario" numFmtId="0">
      <sharedItems containsSemiMixedTypes="0" containsString="0" containsNumber="1" containsInteger="1" minValue="710203" maxValue="750107"/>
    </cacheField>
    <cacheField name="Denominación de partida presupuestaria" numFmtId="0">
      <sharedItems/>
    </cacheField>
    <cacheField name="Codificado" numFmtId="0">
      <sharedItems containsSemiMixedTypes="0" containsString="0" containsNumber="1" minValue="0" maxValue="62216.07"/>
    </cacheField>
    <cacheField name="Certificado" numFmtId="4">
      <sharedItems containsSemiMixedTypes="0" containsString="0" containsNumber="1" containsInteger="1" minValue="0" maxValue="0"/>
    </cacheField>
    <cacheField name="Compromiso" numFmtId="4">
      <sharedItems containsSemiMixedTypes="0" containsString="0" containsNumber="1" containsInteger="1" minValue="0" maxValue="0"/>
    </cacheField>
    <cacheField name="Devengado" numFmtId="4">
      <sharedItems containsSemiMixedTypes="0" containsString="0" containsNumber="1" containsInteger="1" minValue="0" maxValue="0"/>
    </cacheField>
    <cacheField name="Saldo por devengar" numFmtId="4">
      <sharedItems containsSemiMixedTypes="0" containsString="0" containsNumber="1" minValue="0" maxValue="62216.07"/>
    </cacheField>
    <cacheField name="Ene" numFmtId="0">
      <sharedItems containsSemiMixedTypes="0" containsString="0" containsNumber="1" minValue="0" maxValue="2072"/>
    </cacheField>
    <cacheField name="Feb" numFmtId="4">
      <sharedItems containsSemiMixedTypes="0" containsString="0" containsNumber="1" minValue="0" maxValue="1212"/>
    </cacheField>
    <cacheField name="Mar" numFmtId="4">
      <sharedItems containsSemiMixedTypes="0" containsString="0" containsNumber="1" minValue="0" maxValue="3636"/>
    </cacheField>
    <cacheField name="Abr" numFmtId="4">
      <sharedItems containsSemiMixedTypes="0" containsString="0" containsNumber="1" minValue="0" maxValue="3636"/>
    </cacheField>
    <cacheField name="May" numFmtId="0">
      <sharedItems containsSemiMixedTypes="0" containsString="0" containsNumber="1" minValue="0" maxValue="62216.07"/>
    </cacheField>
    <cacheField name="Jun" numFmtId="4">
      <sharedItems containsSemiMixedTypes="0" containsString="0" containsNumber="1" minValue="0" maxValue="1212"/>
    </cacheField>
    <cacheField name="Jul" numFmtId="4">
      <sharedItems containsSemiMixedTypes="0" containsString="0" containsNumber="1" minValue="0" maxValue="34639.31"/>
    </cacheField>
    <cacheField name="Ago" numFmtId="4">
      <sharedItems containsSemiMixedTypes="0" containsString="0" containsNumber="1" minValue="0" maxValue="1212"/>
    </cacheField>
    <cacheField name="Sep" numFmtId="4">
      <sharedItems containsSemiMixedTypes="0" containsString="0" containsNumber="1" minValue="0" maxValue="1212"/>
    </cacheField>
    <cacheField name="Oct" numFmtId="4">
      <sharedItems containsSemiMixedTypes="0" containsString="0" containsNumber="1" minValue="0" maxValue="1212"/>
    </cacheField>
    <cacheField name="Nov" numFmtId="4">
      <sharedItems containsSemiMixedTypes="0" containsString="0" containsNumber="1" minValue="0" maxValue="1212"/>
    </cacheField>
    <cacheField name="Dic" numFmtId="4">
      <sharedItems containsSemiMixedTypes="0" containsString="0" containsNumber="1" minValue="0" maxValue="1250.67"/>
    </cacheField>
    <cacheField name="Total" numFmtId="4">
      <sharedItems containsSemiMixedTypes="0" containsString="0" containsNumber="1" minValue="0" maxValue="62216.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s v="Fortalecer la implementación del Modelo del Sistema de Educación Intercultural Bilingüe.  "/>
    <s v="Dirección de Educación Intercultural Bilingüe de Bachillerato"/>
    <s v="Componente 1: Intervenir con la construcción y repotenciación con pertinencia cultural en la infraestructura educativa de las instituciones educativas del Sistema de Educación Intercultural Bilingüe y la Etnoeducación. "/>
    <s v="Actividad 1.1 Construcción y repotenciación de infraestructura educativa"/>
    <s v=" 1.1.2 Construcción y repotenciación de infraestructura educativa de la Unidad Educativa Intercultural Bilingüe “Nazacota Puento” "/>
    <s v="N/A"/>
    <x v="0"/>
    <s v="Calidad Educativa Intercultural Bilingue"/>
    <x v="0"/>
    <x v="0"/>
    <x v="0"/>
    <x v="0"/>
    <x v="0"/>
    <n v="8888"/>
    <n v="8888"/>
    <x v="0"/>
    <n v="750107"/>
    <s v="Construcciones y edificaciones"/>
    <n v="15000"/>
    <n v="0"/>
    <n v="0"/>
    <n v="0"/>
    <n v="0"/>
    <n v="0"/>
    <n v="0"/>
    <n v="0"/>
    <n v="0"/>
    <n v="15000"/>
    <n v="0"/>
    <n v="0"/>
    <n v="0"/>
    <n v="0"/>
    <n v="0"/>
    <n v="0"/>
    <n v="0"/>
    <n v="15000"/>
  </r>
  <r>
    <s v="Potenciar las capacidades de la ciudadanía y promover una educación innovadora, inclusiva y de calidad a todos los niveles."/>
    <s v="Dirección de Educación Intercultural Bilingüe Infantil, Comunitaria y Básica"/>
    <s v="1. Incorporar los conocimientos, saberes e historia del pueblo afroecuatoriano en los procesos de enseñanza – aprendizaje y estrategias contra la discriminación racial."/>
    <s v="1.1 Conformación del equipo del proyecto y capacitación en el Modelo Etnoeducativo Afroecuatoriano."/>
    <s v="1.1.1 Gerenciamiento del proyecto"/>
    <s v="N/A"/>
    <x v="1"/>
    <s v="Valoracion fortalecimiento y revitalizacion de los idiomas ciencias y saberes ancestrales"/>
    <x v="0"/>
    <x v="1"/>
    <x v="0"/>
    <x v="0"/>
    <x v="0"/>
    <n v="8888"/>
    <n v="8888"/>
    <x v="1"/>
    <n v="710203"/>
    <s v="Decimotercer Sueldo"/>
    <n v="1168.1666666666667"/>
    <n v="0"/>
    <n v="0"/>
    <n v="0"/>
    <n v="1168.1666666666667"/>
    <n v="82.17"/>
    <n v="0"/>
    <n v="0"/>
    <n v="0"/>
    <n v="0"/>
    <n v="0"/>
    <n v="0"/>
    <n v="0"/>
    <n v="0"/>
    <n v="0"/>
    <n v="0"/>
    <n v="1086"/>
    <n v="1168.17"/>
  </r>
  <r>
    <m/>
    <m/>
    <s v="1. Incorporar los conocimientos, saberes e historia del pueblo afroecuatoriano en los procesos de enseñanza – aprendizaje y estrategias contra la discriminación racial."/>
    <s v="1.1 Conformación del equipo del proyecto y capacitación en el Modelo Etnoeducativo Afroecuatoriano."/>
    <s v="1.1.1 Gerenciamiento del proyecto"/>
    <s v="N/A"/>
    <x v="1"/>
    <s v="Valoracion fortalecimiento y revitalizacion de los idiomas ciencias y saberes ancestrales"/>
    <x v="0"/>
    <x v="1"/>
    <x v="0"/>
    <x v="0"/>
    <x v="0"/>
    <n v="8888"/>
    <n v="8888"/>
    <x v="1"/>
    <n v="710204"/>
    <s v="Decimocuarto Sueldo"/>
    <n v="498.33333333333331"/>
    <n v="0"/>
    <n v="0"/>
    <n v="0"/>
    <n v="498.33333333333331"/>
    <n v="38.33"/>
    <n v="0"/>
    <n v="0"/>
    <n v="0"/>
    <n v="0"/>
    <n v="0"/>
    <n v="0"/>
    <n v="460"/>
    <n v="0"/>
    <n v="0"/>
    <n v="0"/>
    <n v="0"/>
    <n v="498.33"/>
  </r>
  <r>
    <m/>
    <m/>
    <s v="1. Incorporar los conocimientos, saberes e historia del pueblo afroecuatoriano en los procesos de enseñanza – aprendizaje y estrategias contra la discriminación racial."/>
    <s v="1.1 Conformación del equipo del proyecto y capacitación en el Modelo Etnoeducativo Afroecuatoriano."/>
    <s v="1.1.1 Gerenciamiento del proyecto"/>
    <s v="N/A"/>
    <x v="1"/>
    <s v="Valoracion fortalecimiento y revitalizacion de los idiomas ciencias y saberes ancestrales"/>
    <x v="0"/>
    <x v="1"/>
    <x v="0"/>
    <x v="0"/>
    <x v="0"/>
    <n v="8888"/>
    <n v="8888"/>
    <x v="1"/>
    <n v="710510"/>
    <s v="Servicios Personales por Contrato"/>
    <n v="14018"/>
    <n v="0"/>
    <n v="0"/>
    <n v="0"/>
    <n v="14018"/>
    <n v="2072"/>
    <n v="1086"/>
    <n v="1086"/>
    <n v="1086"/>
    <n v="1086"/>
    <n v="1086"/>
    <n v="1086"/>
    <n v="1086"/>
    <n v="1086"/>
    <n v="1086"/>
    <n v="1086"/>
    <n v="1086"/>
    <n v="14018"/>
  </r>
  <r>
    <m/>
    <m/>
    <s v="1. Incorporar los conocimientos, saberes e historia del pueblo afroecuatoriano en los procesos de enseñanza – aprendizaje y estrategias contra la discriminación racial."/>
    <s v="1.1 Conformación del equipo del proyecto y capacitación en el Modelo Etnoeducativo Afroecuatoriano."/>
    <s v="1.1.1 Gerenciamiento del proyecto"/>
    <s v="N/A"/>
    <x v="1"/>
    <s v="Valoracion fortalecimiento y revitalizacion de los idiomas ciencias y saberes ancestrales"/>
    <x v="0"/>
    <x v="1"/>
    <x v="0"/>
    <x v="0"/>
    <x v="0"/>
    <n v="8888"/>
    <n v="8888"/>
    <x v="1"/>
    <n v="710601"/>
    <s v="Aporte Patronal"/>
    <n v="1352.7389999999998"/>
    <n v="0"/>
    <n v="0"/>
    <n v="0"/>
    <n v="1352.7389999999998"/>
    <n v="199.95"/>
    <n v="104.8"/>
    <n v="104.8"/>
    <n v="104.8"/>
    <n v="104.8"/>
    <n v="104.8"/>
    <n v="104.8"/>
    <n v="104.8"/>
    <n v="104.8"/>
    <n v="104.8"/>
    <n v="104.8"/>
    <n v="104.79"/>
    <n v="1352.7399999999998"/>
  </r>
  <r>
    <m/>
    <m/>
    <s v="1. Incorporar los conocimientos, saberes e historia del pueblo afroecuatoriano en los procesos de enseñanza – aprendizaje y estrategias contra la discriminación racial."/>
    <s v="1.1 Conformación del equipo del proyecto y capacitación en el Modelo Etnoeducativo Afroecuatoriano."/>
    <s v="1.1.1 Gerenciamiento del proyecto"/>
    <s v="N/A"/>
    <x v="1"/>
    <s v="Valoracion fortalecimiento y revitalizacion de los idiomas ciencias y saberes ancestrales"/>
    <x v="0"/>
    <x v="1"/>
    <x v="0"/>
    <x v="0"/>
    <x v="0"/>
    <n v="8888"/>
    <n v="8888"/>
    <x v="1"/>
    <n v="710602"/>
    <s v="Fondos de reserva"/>
    <n v="1167.7"/>
    <n v="0"/>
    <n v="0"/>
    <n v="0"/>
    <n v="1167.7"/>
    <n v="172.58999999999997"/>
    <n v="90.46"/>
    <n v="90.46"/>
    <n v="90.46"/>
    <n v="90.46"/>
    <n v="90.46"/>
    <n v="90.46"/>
    <n v="90.46"/>
    <n v="90.46"/>
    <n v="90.46"/>
    <n v="90.46"/>
    <n v="90.509999999999991"/>
    <n v="1167.7"/>
  </r>
  <r>
    <m/>
    <m/>
    <s v="1. Incorporar los conocimientos, saberes e historia del pueblo afroecuatoriano en los procesos de enseñanza – aprendizaje y estrategias contra la discriminación racial."/>
    <s v="1.1 Conformación del equipo del proyecto y capacitación en el Modelo Etnoeducativo Afroecuatoriano."/>
    <s v="1.1.1 Gerenciamiento del proyecto"/>
    <s v="N/A"/>
    <x v="1"/>
    <s v="Valoracion fortalecimiento y revitalizacion de los idiomas ciencias y saberes ancestrales"/>
    <x v="0"/>
    <x v="1"/>
    <x v="0"/>
    <x v="0"/>
    <x v="0"/>
    <n v="8888"/>
    <n v="8888"/>
    <x v="1"/>
    <n v="710707"/>
    <s v="Compensación por Vacaciones no Gozadas por Cesación de Funciones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s v="1. Incorporar los conocimientos, saberes e historia del pueblo afroecuatoriano en los procesos de enseñanza – aprendizaje y estrategias contra la discriminación racial."/>
    <s v="1.3 Implementación de estrategias para disminuir la discriminación racial"/>
    <s v="1.3.4 Producción e impresión de materiales promocionales y producción de recursos educomunicacionales para la difusión de la campaña a fin de disminuir los índices de racismo en los contextos educativos."/>
    <s v="1.3.4.1 Adquisición de material POP para campaña educomunicacional"/>
    <x v="1"/>
    <s v="Valoracion fortalecimiento y revitalizacion de los idiomas ciencias y saberes ancestrales"/>
    <x v="0"/>
    <x v="1"/>
    <x v="0"/>
    <x v="0"/>
    <x v="0"/>
    <n v="9999"/>
    <n v="9999"/>
    <x v="2"/>
    <n v="730802"/>
    <s v="Vestuario, Lencería, Prendas de Protección y Accesorios para uniformes del personal de Protección, Vigilancia y Seguridad.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1 Contratación de profesionales para la intervención y mejoramiento de infraestructura."/>
    <s v="N/A"/>
    <x v="1"/>
    <s v="Valoracion fortalecimiento y revitalizacion de los idiomas ciencias y saberes ancestrales"/>
    <x v="0"/>
    <x v="1"/>
    <x v="0"/>
    <x v="0"/>
    <x v="0"/>
    <n v="8888"/>
    <n v="8888"/>
    <x v="1"/>
    <n v="710203"/>
    <s v="Decimotercer Sueldo"/>
    <n v="1250.67"/>
    <n v="0"/>
    <n v="0"/>
    <n v="0"/>
    <n v="1250.67"/>
    <n v="0"/>
    <n v="0"/>
    <n v="0"/>
    <n v="0"/>
    <n v="0"/>
    <n v="0"/>
    <n v="0"/>
    <n v="0"/>
    <n v="0"/>
    <n v="0"/>
    <n v="0"/>
    <n v="1250.67"/>
    <n v="1250.67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1 Contratación de profesionales para la intervención y mejoramiento de infraestructura."/>
    <s v="N/A"/>
    <x v="1"/>
    <s v="Valoracion fortalecimiento y revitalizacion de los idiomas ciencias y saberes ancestrales"/>
    <x v="0"/>
    <x v="1"/>
    <x v="0"/>
    <x v="0"/>
    <x v="0"/>
    <n v="8888"/>
    <n v="8888"/>
    <x v="1"/>
    <n v="710204"/>
    <s v="Decimocuarto Sueldo"/>
    <n v="460"/>
    <n v="0"/>
    <n v="0"/>
    <n v="0"/>
    <n v="460"/>
    <n v="0"/>
    <n v="0"/>
    <n v="0"/>
    <n v="0"/>
    <n v="0"/>
    <n v="0"/>
    <n v="0"/>
    <n v="460"/>
    <n v="0"/>
    <n v="0"/>
    <n v="0"/>
    <n v="0"/>
    <n v="460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1 Contratación de profesionales para la intervención y mejoramiento de infraestructura."/>
    <s v="N/A"/>
    <x v="1"/>
    <s v="Valoracion fortalecimiento y revitalizacion de los idiomas ciencias y saberes ancestrales"/>
    <x v="0"/>
    <x v="1"/>
    <x v="0"/>
    <x v="0"/>
    <x v="0"/>
    <n v="8888"/>
    <n v="8888"/>
    <x v="1"/>
    <n v="710510"/>
    <s v="Servicios Personales por Contrato"/>
    <n v="15008"/>
    <n v="0"/>
    <n v="0"/>
    <n v="0"/>
    <n v="15008"/>
    <n v="1676"/>
    <n v="1212"/>
    <n v="1212"/>
    <n v="1212"/>
    <n v="1212"/>
    <n v="1212"/>
    <n v="1212"/>
    <n v="1212"/>
    <n v="1212"/>
    <n v="1212"/>
    <n v="1212"/>
    <n v="1212"/>
    <n v="15008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1 Contratación de profesionales para la intervención y mejoramiento de infraestructura."/>
    <s v="N/A"/>
    <x v="1"/>
    <s v="Valoracion fortalecimiento y revitalizacion de los idiomas ciencias y saberes ancestrales"/>
    <x v="0"/>
    <x v="1"/>
    <x v="0"/>
    <x v="0"/>
    <x v="0"/>
    <n v="8888"/>
    <n v="8888"/>
    <x v="1"/>
    <n v="710601"/>
    <s v="Aporte Patronal"/>
    <n v="1448.2740000000003"/>
    <n v="0"/>
    <n v="0"/>
    <n v="0"/>
    <n v="1448.2740000000003"/>
    <n v="161.72999999999999"/>
    <n v="116.96"/>
    <n v="116.96"/>
    <n v="116.96"/>
    <n v="116.96"/>
    <n v="116.96"/>
    <n v="116.96"/>
    <n v="116.96"/>
    <n v="116.96"/>
    <n v="116.96"/>
    <n v="116.96"/>
    <n v="116.94"/>
    <n v="1448.2700000000002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1 Contratación de profesionales para la intervención y mejoramiento de infraestructura."/>
    <s v="N/A"/>
    <x v="1"/>
    <s v="Valoracion fortalecimiento y revitalizacion de los idiomas ciencias y saberes ancestrales"/>
    <x v="0"/>
    <x v="1"/>
    <x v="0"/>
    <x v="0"/>
    <x v="0"/>
    <n v="8888"/>
    <n v="8888"/>
    <x v="1"/>
    <n v="710602"/>
    <s v="Fondos de reserva"/>
    <n v="1250.17"/>
    <n v="0"/>
    <n v="0"/>
    <n v="0"/>
    <n v="1250.17"/>
    <n v="139.61000000000001"/>
    <n v="100.96"/>
    <n v="100.96"/>
    <n v="100.96"/>
    <n v="100.96"/>
    <n v="100.96"/>
    <n v="100.96"/>
    <n v="100.96"/>
    <n v="100.96"/>
    <n v="100.96"/>
    <n v="100.96"/>
    <n v="100.96"/>
    <n v="1250.17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1 Contratación de profesionales para la intervención y mejoramiento de infraestructura."/>
    <s v="N/A"/>
    <x v="1"/>
    <s v="Valoracion fortalecimiento y revitalizacion de los idiomas ciencias y saberes ancestrales"/>
    <x v="0"/>
    <x v="1"/>
    <x v="0"/>
    <x v="0"/>
    <x v="0"/>
    <n v="8888"/>
    <n v="8888"/>
    <x v="1"/>
    <n v="710707"/>
    <s v="Compensación por Vacaciones no Gozadas por Cesación de Funciones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3 Fiscalización de infraestructura física de 8 instituciones educativas."/>
    <s v="N/A"/>
    <x v="1"/>
    <s v="Valoracion fortalecimiento y revitalizacion de los idiomas ciencias y saberes ancestrales"/>
    <x v="0"/>
    <x v="1"/>
    <x v="0"/>
    <x v="0"/>
    <x v="0"/>
    <n v="8888"/>
    <n v="8888"/>
    <x v="2"/>
    <n v="730606"/>
    <s v="Honorarios por Contratos Civiles de Servicios"/>
    <n v="7272"/>
    <n v="0"/>
    <n v="0"/>
    <n v="0"/>
    <n v="7272"/>
    <n v="0"/>
    <n v="0"/>
    <n v="3636"/>
    <n v="3636"/>
    <n v="0"/>
    <n v="0"/>
    <n v="0"/>
    <n v="0"/>
    <n v="0"/>
    <n v="0"/>
    <n v="0"/>
    <n v="0"/>
    <n v="7272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2 Intervención de infraestructura física de instituciones educativas. "/>
    <s v="2.1.2.1 Intervención  de infraestructura física de la Unidad Educativa Fiscal Luz y Vida"/>
    <x v="1"/>
    <s v="Valoracion fortalecimiento y revitalizacion de los idiomas ciencias y saberes ancestrales"/>
    <x v="0"/>
    <x v="1"/>
    <x v="0"/>
    <x v="0"/>
    <x v="0"/>
    <n v="8888"/>
    <n v="8888"/>
    <x v="0"/>
    <n v="750107"/>
    <s v="Construcciones y edificaciones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2 Intervención de infraestructura física de instituciones educativas. "/>
    <s v="2.1.2.2 Intervención  de infraestructura física  de las Unidades Educativas: Fausto Molina y Alfonso Quiñonez George."/>
    <x v="1"/>
    <s v="Valoracion fortalecimiento y revitalizacion de los idiomas ciencias y saberes ancestrales"/>
    <x v="0"/>
    <x v="1"/>
    <x v="0"/>
    <x v="0"/>
    <x v="0"/>
    <n v="8888"/>
    <n v="8888"/>
    <x v="0"/>
    <n v="750107"/>
    <s v="Construcciones y edificaciones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2 Intervención de infraestructura física de instituciones educativas. "/>
    <s v="2.1.2.3 Intervención  de infraestructura física  de la Unidad Educativa Consuelo Benavides"/>
    <x v="1"/>
    <s v="Valoracion fortalecimiento y revitalizacion de los idiomas ciencias y saberes ancestrales"/>
    <x v="0"/>
    <x v="1"/>
    <x v="0"/>
    <x v="0"/>
    <x v="0"/>
    <n v="8888"/>
    <n v="8888"/>
    <x v="0"/>
    <n v="750107"/>
    <s v="Construcciones y edificaciones"/>
    <n v="62216.07"/>
    <n v="0"/>
    <n v="0"/>
    <n v="0"/>
    <n v="62216.07"/>
    <n v="0"/>
    <n v="0"/>
    <n v="0"/>
    <n v="0"/>
    <n v="62216.07"/>
    <n v="0"/>
    <n v="0"/>
    <n v="0"/>
    <n v="0"/>
    <n v="0"/>
    <n v="0"/>
    <n v="0"/>
    <n v="62216.07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2 Intervención de infraestructura física de instituciones educativas. "/>
    <s v="2.1.2.4 Intervención  de infraestructura física de la Unidad Educativa San Gabriel de Piquiucho"/>
    <x v="1"/>
    <s v="Valoracion fortalecimiento y revitalizacion de los idiomas ciencias y saberes ancestrales"/>
    <x v="0"/>
    <x v="1"/>
    <x v="0"/>
    <x v="0"/>
    <x v="0"/>
    <n v="8888"/>
    <n v="8888"/>
    <x v="0"/>
    <n v="750107"/>
    <s v="Construcciones y edificaciones"/>
    <n v="36667.300000000003"/>
    <n v="0"/>
    <n v="0"/>
    <n v="0"/>
    <n v="36667.300000000003"/>
    <n v="0"/>
    <n v="0"/>
    <n v="0"/>
    <n v="0"/>
    <n v="36667.300000000003"/>
    <n v="0"/>
    <n v="0"/>
    <n v="0"/>
    <n v="0"/>
    <n v="0"/>
    <n v="0"/>
    <n v="0"/>
    <n v="36667.300000000003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2 Intervención de infraestructura física de instituciones educativas. "/>
    <s v="2.1.2.5  Intervención  de infraestructura física de la Unidad Educativa 19 de Noviembre"/>
    <x v="1"/>
    <s v="Valoracion fortalecimiento y revitalizacion de los idiomas ciencias y saberes ancestrales"/>
    <x v="0"/>
    <x v="1"/>
    <x v="0"/>
    <x v="0"/>
    <x v="0"/>
    <n v="8888"/>
    <n v="8888"/>
    <x v="0"/>
    <n v="750107"/>
    <s v="Construcciones y edificaciones"/>
    <n v="48951.22"/>
    <n v="0"/>
    <n v="0"/>
    <n v="0"/>
    <n v="48951.22"/>
    <n v="0"/>
    <n v="0"/>
    <n v="0"/>
    <n v="0"/>
    <n v="48951.22"/>
    <n v="0"/>
    <n v="0"/>
    <n v="0"/>
    <n v="0"/>
    <n v="0"/>
    <n v="0"/>
    <n v="0"/>
    <n v="48951.22"/>
  </r>
  <r>
    <m/>
    <m/>
    <s v="2. Repotenciar la infraestructura de las Unidades Educativas Guardianas de los Saberes para beneficiar a los estudiantes."/>
    <s v="2.1 Mejoramiento, readecuación, construcción y repotenciación de 8 Unidades Educativas Guardianas de los Saberes."/>
    <s v="2.1.2 Intervención de infraestructura física de instituciones educativas. "/>
    <s v="2.1.2.6 Intervención  de infraestructura física de las Unidades Educativas: Valle del Chota y Salinas"/>
    <x v="1"/>
    <s v="Valoracion fortalecimiento y revitalizacion de los idiomas ciencias y saberes ancestrales"/>
    <x v="0"/>
    <x v="1"/>
    <x v="0"/>
    <x v="0"/>
    <x v="0"/>
    <n v="8888"/>
    <n v="8888"/>
    <x v="0"/>
    <n v="750107"/>
    <s v="Construcciones y edificaciones"/>
    <n v="34639.31"/>
    <n v="0"/>
    <n v="0"/>
    <n v="0"/>
    <n v="34639.31"/>
    <n v="0"/>
    <n v="0"/>
    <n v="0"/>
    <n v="0"/>
    <n v="0"/>
    <n v="0"/>
    <n v="34639.31"/>
    <n v="0"/>
    <n v="0"/>
    <n v="0"/>
    <n v="0"/>
    <n v="0"/>
    <n v="34639.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G8" firstHeaderRow="1" firstDataRow="1" firstDataCol="6"/>
  <pivotFields count="36">
    <pivotField showAll="0"/>
    <pivotField showAll="0"/>
    <pivotField showAll="0"/>
    <pivotField showAll="0"/>
    <pivotField showAll="0"/>
    <pivotField showAll="0"/>
    <pivotField axis="axisRow" outline="0" showAll="0" defaultSubtotal="0">
      <items count="2">
        <item x="0"/>
        <item x="1"/>
      </items>
    </pivotField>
    <pivotField showAll="0"/>
    <pivotField axis="axisRow" outline="0" showAll="0" defaultSubtotal="0">
      <items count="1">
        <item x="0"/>
      </items>
    </pivotField>
    <pivotField axis="axisRow" outline="0" showAll="0" defaultSubtotal="0">
      <items count="2">
        <item x="1"/>
        <item x="0"/>
      </items>
    </pivotField>
    <pivotField axis="axisRow" outline="0" showAll="0" defaultSubtotal="0">
      <items count="1">
        <item x="0"/>
      </items>
    </pivotField>
    <pivotField name="Código " axis="axisRow" outline="0" showAll="0" defaultSubtotal="0">
      <items count="1">
        <item x="0"/>
      </items>
    </pivotField>
    <pivotField name="Denominación" outline="0" showAll="0" defaultSubtotal="0">
      <items count="1">
        <item x="0"/>
      </items>
    </pivotField>
    <pivotField showAll="0"/>
    <pivotField showAll="0"/>
    <pivotField axis="axisRow" showAll="0">
      <items count="4">
        <item x="1"/>
        <item x="2"/>
        <item x="0"/>
        <item t="default"/>
      </items>
    </pivotField>
    <pivotField showAll="0"/>
    <pivotField showAll="0"/>
    <pivotField showAll="0"/>
    <pivotField numFmtId="4" showAll="0"/>
    <pivotField numFmtId="4" showAll="0"/>
    <pivotField numFmtId="4" showAll="0"/>
    <pivotField numFmtId="4" showAll="0"/>
    <pivotField showAll="0"/>
    <pivotField numFmtId="4" showAll="0"/>
    <pivotField numFmtId="4" showAll="0"/>
    <pivotField numFmtId="4" showAll="0"/>
    <pivotField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dataField="1" numFmtId="4" showAll="0"/>
  </pivotFields>
  <rowFields count="6">
    <field x="11"/>
    <field x="6"/>
    <field x="8"/>
    <field x="9"/>
    <field x="10"/>
    <field x="15"/>
  </rowFields>
  <rowItems count="5">
    <i>
      <x/>
      <x/>
      <x/>
      <x v="1"/>
      <x/>
      <x v="2"/>
    </i>
    <i r="1">
      <x v="1"/>
      <x/>
      <x/>
      <x/>
      <x/>
    </i>
    <i r="5">
      <x v="1"/>
    </i>
    <i r="5">
      <x v="2"/>
    </i>
    <i t="grand">
      <x/>
    </i>
  </rowItems>
  <colItems count="1">
    <i/>
  </colItems>
  <dataFields count="1">
    <dataField name="Suma de Total" fld="35" baseField="0" baseItem="0" numFmtId="4"/>
  </dataFields>
  <formats count="58">
    <format dxfId="57">
      <pivotArea field="9" type="button" dataOnly="0" labelOnly="1" outline="0" axis="axisRow" fieldPosition="3"/>
    </format>
    <format dxfId="56">
      <pivotArea field="9" type="button" dataOnly="0" labelOnly="1" outline="0" axis="axisRow" fieldPosition="3"/>
    </format>
    <format dxfId="55">
      <pivotArea field="12" type="button" dataOnly="0" labelOnly="1" outline="0"/>
    </format>
    <format dxfId="54">
      <pivotArea field="12" type="button" dataOnly="0" labelOnly="1" outline="0"/>
    </format>
    <format dxfId="53">
      <pivotArea field="10" type="button" dataOnly="0" labelOnly="1" outline="0" axis="axisRow" fieldPosition="4"/>
    </format>
    <format dxfId="52">
      <pivotArea field="12" type="button" dataOnly="0" labelOnly="1" outline="0"/>
    </format>
    <format dxfId="51">
      <pivotArea field="12" type="button" dataOnly="0" labelOnly="1" outline="0"/>
    </format>
    <format dxfId="50">
      <pivotArea field="15" type="button" dataOnly="0" labelOnly="1" outline="0" axis="axisRow" fieldPosition="5"/>
    </format>
    <format dxfId="49">
      <pivotArea dataOnly="0" labelOnly="1" grandRow="1" outline="0" fieldPosition="0"/>
    </format>
    <format dxfId="48">
      <pivotArea field="15" type="button" dataOnly="0" labelOnly="1" outline="0" axis="axisRow" fieldPosition="5"/>
    </format>
    <format dxfId="47">
      <pivotArea dataOnly="0" labelOnly="1" grandRow="1" outline="0" fieldPosition="0"/>
    </format>
    <format dxfId="46">
      <pivotArea outline="0" collapsedLevelsAreSubtotals="1" fieldPosition="0"/>
    </format>
    <format dxfId="45">
      <pivotArea dataOnly="0" labelOnly="1" outline="0" axis="axisValues" fieldPosition="0"/>
    </format>
    <format dxfId="44">
      <pivotArea dataOnly="0" labelOnly="1" outline="0" axis="axisValues" fieldPosition="0"/>
    </format>
    <format dxfId="43">
      <pivotArea outline="0" collapsedLevelsAreSubtotals="1" fieldPosition="0"/>
    </format>
    <format dxfId="42">
      <pivotArea dataOnly="0" labelOnly="1" outline="0" axis="axisValues" fieldPosition="0"/>
    </format>
    <format dxfId="41">
      <pivotArea dataOnly="0" labelOnly="1" outline="0" axis="axisValues" fieldPosition="0"/>
    </format>
    <format dxfId="40">
      <pivotArea outline="0" collapsedLevelsAreSubtotals="1" fieldPosition="0"/>
    </format>
    <format dxfId="39">
      <pivotArea dataOnly="0" labelOnly="1" outline="0" axis="axisValues" fieldPosition="0"/>
    </format>
    <format dxfId="38">
      <pivotArea dataOnly="0" labelOnly="1" outline="0" axis="axisValues" fieldPosition="0"/>
    </format>
    <format dxfId="37">
      <pivotArea field="9" type="button" dataOnly="0" labelOnly="1" outline="0" axis="axisRow" fieldPosition="3"/>
    </format>
    <format dxfId="36">
      <pivotArea field="11" type="button" dataOnly="0" labelOnly="1" outline="0" axis="axisRow" fieldPosition="0"/>
    </format>
    <format dxfId="35">
      <pivotArea field="6" type="button" dataOnly="0" labelOnly="1" outline="0" axis="axisRow" fieldPosition="1"/>
    </format>
    <format dxfId="34">
      <pivotArea field="8" type="button" dataOnly="0" labelOnly="1" outline="0" axis="axisRow" fieldPosition="2"/>
    </format>
    <format dxfId="33">
      <pivotArea field="9" type="button" dataOnly="0" labelOnly="1" outline="0" axis="axisRow" fieldPosition="3"/>
    </format>
    <format dxfId="32">
      <pivotArea field="12" type="button" dataOnly="0" labelOnly="1" outline="0"/>
    </format>
    <format dxfId="31">
      <pivotArea field="15" type="button" dataOnly="0" labelOnly="1" outline="0" axis="axisRow" fieldPosition="5"/>
    </format>
    <format dxfId="30">
      <pivotArea dataOnly="0" labelOnly="1" outline="0" axis="axisValues" fieldPosition="0"/>
    </format>
    <format dxfId="29">
      <pivotArea dataOnly="0" labelOnly="1" outline="0" axis="axisValues" fieldPosition="0"/>
    </format>
    <format dxfId="28">
      <pivotArea field="11" type="button" dataOnly="0" labelOnly="1" outline="0" axis="axisRow" fieldPosition="0"/>
    </format>
    <format dxfId="27">
      <pivotArea field="6" type="button" dataOnly="0" labelOnly="1" outline="0" axis="axisRow" fieldPosition="1"/>
    </format>
    <format dxfId="26">
      <pivotArea field="8" type="button" dataOnly="0" labelOnly="1" outline="0" axis="axisRow" fieldPosition="2"/>
    </format>
    <format dxfId="25">
      <pivotArea field="9" type="button" dataOnly="0" labelOnly="1" outline="0" axis="axisRow" fieldPosition="3"/>
    </format>
    <format dxfId="24">
      <pivotArea field="12" type="button" dataOnly="0" labelOnly="1" outline="0"/>
    </format>
    <format dxfId="23">
      <pivotArea field="15" type="button" dataOnly="0" labelOnly="1" outline="0" axis="axisRow" fieldPosition="5"/>
    </format>
    <format dxfId="22">
      <pivotArea dataOnly="0" labelOnly="1" outline="0" axis="axisValues" fieldPosition="0"/>
    </format>
    <format dxfId="21">
      <pivotArea dataOnly="0" labelOnly="1" outline="0" axis="axisValues" fieldPosition="0"/>
    </format>
    <format dxfId="20">
      <pivotArea field="11" type="button" dataOnly="0" labelOnly="1" outline="0" axis="axisRow" fieldPosition="0"/>
    </format>
    <format dxfId="19">
      <pivotArea field="6" type="button" dataOnly="0" labelOnly="1" outline="0" axis="axisRow" fieldPosition="1"/>
    </format>
    <format dxfId="18">
      <pivotArea field="8" type="button" dataOnly="0" labelOnly="1" outline="0" axis="axisRow" fieldPosition="2"/>
    </format>
    <format dxfId="17">
      <pivotArea field="9" type="button" dataOnly="0" labelOnly="1" outline="0" axis="axisRow" fieldPosition="3"/>
    </format>
    <format dxfId="16">
      <pivotArea field="12" type="button" dataOnly="0" labelOnly="1" outline="0"/>
    </format>
    <format dxfId="15">
      <pivotArea field="15" type="button" dataOnly="0" labelOnly="1" outline="0" axis="axisRow" fieldPosition="5"/>
    </format>
    <format dxfId="14">
      <pivotArea dataOnly="0" labelOnly="1" outline="0" axis="axisValues" fieldPosition="0"/>
    </format>
    <format dxfId="13">
      <pivotArea dataOnly="0" labelOnly="1" outline="0" axis="axisValues" fieldPosition="0"/>
    </format>
    <format dxfId="12">
      <pivotArea field="9" type="button" dataOnly="0" labelOnly="1" outline="0" axis="axisRow" fieldPosition="3"/>
    </format>
    <format dxfId="11">
      <pivotArea field="9" type="button" dataOnly="0" labelOnly="1" outline="0" axis="axisRow" fieldPosition="3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11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6" count="0"/>
          <reference field="11" count="0" selected="0"/>
        </references>
      </pivotArea>
    </format>
    <format dxfId="6">
      <pivotArea dataOnly="0" labelOnly="1" fieldPosition="0">
        <references count="3">
          <reference field="6" count="1" selected="0">
            <x v="0"/>
          </reference>
          <reference field="8" count="0"/>
          <reference field="11" count="0" selected="0"/>
        </references>
      </pivotArea>
    </format>
    <format dxfId="5">
      <pivotArea dataOnly="0" labelOnly="1" fieldPosition="0">
        <references count="4">
          <reference field="6" count="1" selected="0">
            <x v="0"/>
          </reference>
          <reference field="8" count="0" selected="0"/>
          <reference field="9" count="1">
            <x v="1"/>
          </reference>
          <reference field="11" count="0" selected="0"/>
        </references>
      </pivotArea>
    </format>
    <format dxfId="4">
      <pivotArea dataOnly="0" labelOnly="1" fieldPosition="0">
        <references count="4">
          <reference field="6" count="1" selected="0">
            <x v="1"/>
          </reference>
          <reference field="8" count="0" selected="0"/>
          <reference field="9" count="1">
            <x v="0"/>
          </reference>
          <reference field="11" count="0" selected="0"/>
        </references>
      </pivotArea>
    </format>
    <format dxfId="3">
      <pivotArea dataOnly="0" labelOnly="1" fieldPosition="0">
        <references count="5">
          <reference field="6" count="1" selected="0">
            <x v="0"/>
          </reference>
          <reference field="8" count="0" selected="0"/>
          <reference field="9" count="1" selected="0">
            <x v="1"/>
          </reference>
          <reference field="10" count="0"/>
          <reference field="11" count="0" selected="0"/>
        </references>
      </pivotArea>
    </format>
    <format dxfId="2">
      <pivotArea dataOnly="0" labelOnly="1" fieldPosition="0">
        <references count="6">
          <reference field="6" count="1" selected="0">
            <x v="0"/>
          </reference>
          <reference field="8" count="0" selected="0"/>
          <reference field="9" count="1" selected="0">
            <x v="1"/>
          </reference>
          <reference field="10" count="0" selected="0"/>
          <reference field="11" count="0" selected="0"/>
          <reference field="15" count="1">
            <x v="2"/>
          </reference>
        </references>
      </pivotArea>
    </format>
    <format dxfId="1">
      <pivotArea dataOnly="0" labelOnly="1" fieldPosition="0">
        <references count="6">
          <reference field="6" count="1" selected="0">
            <x v="1"/>
          </reference>
          <reference field="8" count="0" selected="0"/>
          <reference field="9" count="1" selected="0">
            <x v="0"/>
          </reference>
          <reference field="10" count="0" selected="0"/>
          <reference field="11" count="0" selected="0"/>
          <reference field="15" count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"/>
  <sheetViews>
    <sheetView workbookViewId="0">
      <selection activeCell="A3" sqref="A3:G8"/>
    </sheetView>
  </sheetViews>
  <sheetFormatPr baseColWidth="10" defaultRowHeight="15" x14ac:dyDescent="0.25"/>
  <cols>
    <col min="1" max="1" width="19.85546875" customWidth="1"/>
    <col min="2" max="2" width="20.7109375" customWidth="1"/>
    <col min="3" max="3" width="20" style="42" customWidth="1"/>
    <col min="4" max="4" width="55.5703125" style="42" customWidth="1"/>
    <col min="5" max="5" width="32" style="42" customWidth="1"/>
    <col min="6" max="6" width="13.85546875" style="46" customWidth="1"/>
    <col min="7" max="7" width="13.42578125" style="47" customWidth="1"/>
  </cols>
  <sheetData>
    <row r="3" spans="1:7" s="48" customFormat="1" ht="30" x14ac:dyDescent="0.25">
      <c r="A3" s="49" t="s">
        <v>69</v>
      </c>
      <c r="B3" s="49" t="s">
        <v>13</v>
      </c>
      <c r="C3" s="49" t="s">
        <v>15</v>
      </c>
      <c r="D3" s="49" t="s">
        <v>16</v>
      </c>
      <c r="E3" s="43" t="s">
        <v>17</v>
      </c>
      <c r="F3" s="49" t="s">
        <v>22</v>
      </c>
      <c r="G3" s="48" t="s">
        <v>71</v>
      </c>
    </row>
    <row r="4" spans="1:7" ht="45" x14ac:dyDescent="0.25">
      <c r="A4" s="44">
        <v>202</v>
      </c>
      <c r="B4" s="44">
        <v>55</v>
      </c>
      <c r="C4" s="44" t="s">
        <v>44</v>
      </c>
      <c r="D4" s="41" t="s">
        <v>45</v>
      </c>
      <c r="E4" s="44" t="s">
        <v>44</v>
      </c>
      <c r="F4" s="44">
        <v>75</v>
      </c>
      <c r="G4" s="50">
        <v>15000</v>
      </c>
    </row>
    <row r="5" spans="1:7" x14ac:dyDescent="0.25">
      <c r="A5" s="45"/>
      <c r="B5" s="44">
        <v>56</v>
      </c>
      <c r="C5" s="44" t="s">
        <v>44</v>
      </c>
      <c r="D5" s="41" t="s">
        <v>54</v>
      </c>
      <c r="E5" s="44" t="s">
        <v>44</v>
      </c>
      <c r="F5" s="44">
        <v>71</v>
      </c>
      <c r="G5" s="50">
        <v>37622.049999999996</v>
      </c>
    </row>
    <row r="6" spans="1:7" x14ac:dyDescent="0.25">
      <c r="A6" s="45"/>
      <c r="B6" s="45"/>
      <c r="C6" s="45"/>
      <c r="E6" s="45"/>
      <c r="F6" s="44">
        <v>73</v>
      </c>
      <c r="G6" s="50">
        <v>7272</v>
      </c>
    </row>
    <row r="7" spans="1:7" x14ac:dyDescent="0.25">
      <c r="A7" s="45"/>
      <c r="B7" s="45"/>
      <c r="C7" s="45"/>
      <c r="E7" s="45"/>
      <c r="F7" s="44">
        <v>75</v>
      </c>
      <c r="G7" s="50">
        <v>182473.9</v>
      </c>
    </row>
    <row r="8" spans="1:7" x14ac:dyDescent="0.25">
      <c r="A8" s="46" t="s">
        <v>70</v>
      </c>
      <c r="B8" s="46"/>
      <c r="C8" s="46"/>
      <c r="D8" s="48"/>
      <c r="E8" s="46"/>
      <c r="G8" s="50">
        <v>242367.94999999998</v>
      </c>
    </row>
    <row r="9" spans="1:7" x14ac:dyDescent="0.25">
      <c r="C9"/>
      <c r="D9" s="40"/>
      <c r="E9"/>
      <c r="F9"/>
    </row>
    <row r="10" spans="1:7" x14ac:dyDescent="0.25">
      <c r="C10"/>
      <c r="D10" s="40"/>
      <c r="E10"/>
      <c r="F10"/>
    </row>
  </sheetData>
  <pageMargins left="0.7" right="0.7" top="0.75" bottom="0.75" header="0.3" footer="0.3"/>
  <pageSetup paperSize="9" orientation="portrait" verticalDpi="599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view="pageLayout" topLeftCell="A22" zoomScaleNormal="100" workbookViewId="0">
      <selection activeCell="E42" sqref="E42"/>
    </sheetView>
  </sheetViews>
  <sheetFormatPr baseColWidth="10" defaultRowHeight="15" x14ac:dyDescent="0.25"/>
  <cols>
    <col min="1" max="1" width="12.7109375" customWidth="1"/>
    <col min="2" max="2" width="11.5703125" customWidth="1"/>
    <col min="3" max="3" width="33.140625" customWidth="1"/>
    <col min="4" max="4" width="25.42578125" customWidth="1"/>
    <col min="5" max="5" width="25.140625" customWidth="1"/>
    <col min="6" max="6" width="23" customWidth="1"/>
    <col min="8" max="8" width="22" customWidth="1"/>
    <col min="10" max="10" width="16.42578125" customWidth="1"/>
    <col min="12" max="12" width="15.28515625" customWidth="1"/>
    <col min="18" max="18" width="14.28515625" customWidth="1"/>
    <col min="19" max="19" width="12.85546875" customWidth="1"/>
    <col min="23" max="23" width="14" customWidth="1"/>
    <col min="24" max="24" width="9.7109375" customWidth="1"/>
    <col min="25" max="25" width="11.140625" customWidth="1"/>
    <col min="26" max="30" width="9.7109375" customWidth="1"/>
    <col min="31" max="31" width="12.140625" customWidth="1"/>
    <col min="32" max="34" width="9.7109375" customWidth="1"/>
    <col min="35" max="35" width="12.7109375" customWidth="1"/>
    <col min="36" max="36" width="10.28515625" customWidth="1"/>
  </cols>
  <sheetData>
    <row r="1" spans="1:36" x14ac:dyDescent="0.25">
      <c r="A1" s="1"/>
      <c r="B1" s="1"/>
      <c r="C1" s="77" t="s">
        <v>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</row>
    <row r="2" spans="1:36" x14ac:dyDescent="0.25">
      <c r="A2" s="1"/>
      <c r="B2" s="1"/>
      <c r="C2" s="77" t="s">
        <v>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</row>
    <row r="3" spans="1:36" x14ac:dyDescent="0.2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6"/>
      <c r="S3" s="7">
        <f>+SUBTOTAL(9,S6:S23)</f>
        <v>930096.15999999992</v>
      </c>
      <c r="T3" s="7">
        <f t="shared" ref="T3:AI3" si="0">+SUBTOTAL(9,T6:T23)</f>
        <v>0</v>
      </c>
      <c r="U3" s="7">
        <f t="shared" si="0"/>
        <v>0</v>
      </c>
      <c r="V3" s="7">
        <f t="shared" si="0"/>
        <v>0</v>
      </c>
      <c r="W3" s="7">
        <f t="shared" si="0"/>
        <v>930096.15999999992</v>
      </c>
      <c r="X3" s="7">
        <f t="shared" si="0"/>
        <v>0</v>
      </c>
      <c r="Y3" s="7">
        <f>+SUBTOTAL(9,Y6:Y23)</f>
        <v>7253.5599999999995</v>
      </c>
      <c r="Z3" s="7">
        <f t="shared" si="0"/>
        <v>2711.1800000000003</v>
      </c>
      <c r="AA3" s="7">
        <f t="shared" si="0"/>
        <v>2711.1800000000003</v>
      </c>
      <c r="AB3" s="7">
        <f t="shared" si="0"/>
        <v>2711.1800000000003</v>
      </c>
      <c r="AC3" s="7">
        <f t="shared" si="0"/>
        <v>2711.1800000000003</v>
      </c>
      <c r="AD3" s="7">
        <f t="shared" si="0"/>
        <v>2711.1800000000003</v>
      </c>
      <c r="AE3" s="7">
        <f t="shared" si="0"/>
        <v>675631.17999999993</v>
      </c>
      <c r="AF3" s="7">
        <f t="shared" si="0"/>
        <v>2711.1800000000003</v>
      </c>
      <c r="AG3" s="7">
        <f t="shared" si="0"/>
        <v>2711.1800000000003</v>
      </c>
      <c r="AH3" s="7">
        <f t="shared" si="0"/>
        <v>2711.1800000000003</v>
      </c>
      <c r="AI3" s="7">
        <f t="shared" si="0"/>
        <v>225521.98</v>
      </c>
      <c r="AJ3" s="7">
        <f>+SUBTOTAL(9,AJ6:AJ23)</f>
        <v>930096.15999999992</v>
      </c>
    </row>
    <row r="4" spans="1:36" ht="49.5" customHeight="1" x14ac:dyDescent="0.25">
      <c r="A4" s="82" t="s">
        <v>2</v>
      </c>
      <c r="B4" s="82"/>
      <c r="C4" s="83" t="s">
        <v>3</v>
      </c>
      <c r="D4" s="84"/>
      <c r="E4" s="84"/>
      <c r="F4" s="85"/>
      <c r="G4" s="86" t="s">
        <v>4</v>
      </c>
      <c r="H4" s="86"/>
      <c r="I4" s="86"/>
      <c r="J4" s="86"/>
      <c r="K4" s="86"/>
      <c r="L4" s="87" t="s">
        <v>5</v>
      </c>
      <c r="M4" s="87"/>
      <c r="N4" s="87"/>
      <c r="O4" s="87"/>
      <c r="P4" s="87"/>
      <c r="Q4" s="87"/>
      <c r="R4" s="87"/>
      <c r="S4" s="88" t="s">
        <v>77</v>
      </c>
      <c r="T4" s="88"/>
      <c r="U4" s="88"/>
      <c r="V4" s="88"/>
      <c r="W4" s="88"/>
      <c r="X4" s="89" t="s">
        <v>6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</row>
    <row r="5" spans="1:36" ht="52.5" x14ac:dyDescent="0.25">
      <c r="A5" s="8" t="s">
        <v>7</v>
      </c>
      <c r="B5" s="8" t="s">
        <v>8</v>
      </c>
      <c r="C5" s="9" t="s">
        <v>9</v>
      </c>
      <c r="D5" s="9" t="s">
        <v>10</v>
      </c>
      <c r="E5" s="9" t="s">
        <v>11</v>
      </c>
      <c r="F5" s="9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11" t="s">
        <v>22</v>
      </c>
      <c r="Q5" s="11" t="s">
        <v>23</v>
      </c>
      <c r="R5" s="11" t="s">
        <v>24</v>
      </c>
      <c r="S5" s="12" t="s">
        <v>25</v>
      </c>
      <c r="T5" s="13" t="s">
        <v>26</v>
      </c>
      <c r="U5" s="13" t="s">
        <v>27</v>
      </c>
      <c r="V5" s="13" t="s">
        <v>28</v>
      </c>
      <c r="W5" s="13" t="s">
        <v>29</v>
      </c>
      <c r="X5" s="14" t="s">
        <v>30</v>
      </c>
      <c r="Y5" s="14" t="s">
        <v>31</v>
      </c>
      <c r="Z5" s="14" t="s">
        <v>32</v>
      </c>
      <c r="AA5" s="14" t="s">
        <v>33</v>
      </c>
      <c r="AB5" s="14" t="s">
        <v>34</v>
      </c>
      <c r="AC5" s="14" t="s">
        <v>35</v>
      </c>
      <c r="AD5" s="14" t="s">
        <v>36</v>
      </c>
      <c r="AE5" s="14" t="s">
        <v>37</v>
      </c>
      <c r="AF5" s="14" t="s">
        <v>38</v>
      </c>
      <c r="AG5" s="14" t="s">
        <v>39</v>
      </c>
      <c r="AH5" s="14" t="s">
        <v>40</v>
      </c>
      <c r="AI5" s="14" t="s">
        <v>41</v>
      </c>
      <c r="AJ5" s="14" t="s">
        <v>42</v>
      </c>
    </row>
    <row r="6" spans="1:36" ht="69.599999999999994" customHeight="1" x14ac:dyDescent="0.25">
      <c r="A6" s="90" t="s">
        <v>48</v>
      </c>
      <c r="B6" s="90" t="s">
        <v>49</v>
      </c>
      <c r="C6" s="15" t="s">
        <v>50</v>
      </c>
      <c r="D6" s="15" t="s">
        <v>51</v>
      </c>
      <c r="E6" s="15" t="s">
        <v>52</v>
      </c>
      <c r="F6" s="16" t="s">
        <v>43</v>
      </c>
      <c r="G6" s="17">
        <v>56</v>
      </c>
      <c r="H6" s="18" t="s">
        <v>53</v>
      </c>
      <c r="I6" s="19" t="s">
        <v>44</v>
      </c>
      <c r="J6" s="18" t="s">
        <v>54</v>
      </c>
      <c r="K6" s="19" t="s">
        <v>44</v>
      </c>
      <c r="L6" s="16">
        <v>202</v>
      </c>
      <c r="M6" s="15" t="s">
        <v>46</v>
      </c>
      <c r="N6" s="21">
        <v>8888</v>
      </c>
      <c r="O6" s="21">
        <v>8888</v>
      </c>
      <c r="P6" s="17">
        <v>71</v>
      </c>
      <c r="Q6" s="27">
        <v>710203</v>
      </c>
      <c r="R6" s="28" t="s">
        <v>55</v>
      </c>
      <c r="S6" s="23">
        <v>1168.17</v>
      </c>
      <c r="T6" s="24">
        <v>0</v>
      </c>
      <c r="U6" s="24">
        <v>0</v>
      </c>
      <c r="V6" s="24">
        <v>0</v>
      </c>
      <c r="W6" s="25">
        <f>S6-V6</f>
        <v>1168.17</v>
      </c>
      <c r="X6" s="24">
        <v>0</v>
      </c>
      <c r="Y6" s="24">
        <v>82.17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1086</v>
      </c>
      <c r="AJ6" s="26">
        <f>+SUM(X6:AI6)</f>
        <v>1168.17</v>
      </c>
    </row>
    <row r="7" spans="1:36" ht="69.599999999999994" customHeight="1" x14ac:dyDescent="0.25">
      <c r="A7" s="90"/>
      <c r="B7" s="90"/>
      <c r="C7" s="15" t="s">
        <v>50</v>
      </c>
      <c r="D7" s="15" t="s">
        <v>51</v>
      </c>
      <c r="E7" s="15" t="s">
        <v>52</v>
      </c>
      <c r="F7" s="16" t="s">
        <v>43</v>
      </c>
      <c r="G7" s="17">
        <v>56</v>
      </c>
      <c r="H7" s="18" t="s">
        <v>53</v>
      </c>
      <c r="I7" s="19" t="s">
        <v>44</v>
      </c>
      <c r="J7" s="18" t="s">
        <v>54</v>
      </c>
      <c r="K7" s="19" t="s">
        <v>44</v>
      </c>
      <c r="L7" s="16">
        <v>202</v>
      </c>
      <c r="M7" s="15" t="s">
        <v>46</v>
      </c>
      <c r="N7" s="21">
        <v>8888</v>
      </c>
      <c r="O7" s="21">
        <v>8888</v>
      </c>
      <c r="P7" s="17">
        <v>71</v>
      </c>
      <c r="Q7" s="27">
        <v>710204</v>
      </c>
      <c r="R7" s="28" t="s">
        <v>56</v>
      </c>
      <c r="S7" s="23">
        <v>498.33</v>
      </c>
      <c r="T7" s="24">
        <v>0</v>
      </c>
      <c r="U7" s="24">
        <v>0</v>
      </c>
      <c r="V7" s="24">
        <v>0</v>
      </c>
      <c r="W7" s="25">
        <f t="shared" ref="W7:W23" si="1">S7-V7</f>
        <v>498.33</v>
      </c>
      <c r="X7" s="24">
        <v>0</v>
      </c>
      <c r="Y7" s="24">
        <v>38.33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460</v>
      </c>
      <c r="AF7" s="24">
        <v>0</v>
      </c>
      <c r="AG7" s="24">
        <v>0</v>
      </c>
      <c r="AH7" s="24">
        <v>0</v>
      </c>
      <c r="AI7" s="24">
        <v>0</v>
      </c>
      <c r="AJ7" s="26">
        <f t="shared" ref="AJ7:AJ23" si="2">+SUM(X7:AI7)</f>
        <v>498.33</v>
      </c>
    </row>
    <row r="8" spans="1:36" ht="69.599999999999994" customHeight="1" x14ac:dyDescent="0.25">
      <c r="A8" s="90"/>
      <c r="B8" s="90"/>
      <c r="C8" s="15" t="s">
        <v>50</v>
      </c>
      <c r="D8" s="15" t="s">
        <v>51</v>
      </c>
      <c r="E8" s="15" t="s">
        <v>52</v>
      </c>
      <c r="F8" s="16" t="s">
        <v>43</v>
      </c>
      <c r="G8" s="17">
        <v>56</v>
      </c>
      <c r="H8" s="18" t="s">
        <v>53</v>
      </c>
      <c r="I8" s="19" t="s">
        <v>44</v>
      </c>
      <c r="J8" s="18" t="s">
        <v>54</v>
      </c>
      <c r="K8" s="19" t="s">
        <v>44</v>
      </c>
      <c r="L8" s="16">
        <v>202</v>
      </c>
      <c r="M8" s="15" t="s">
        <v>46</v>
      </c>
      <c r="N8" s="21">
        <v>8888</v>
      </c>
      <c r="O8" s="21">
        <v>8888</v>
      </c>
      <c r="P8" s="17">
        <v>71</v>
      </c>
      <c r="Q8" s="27">
        <v>710510</v>
      </c>
      <c r="R8" s="29" t="s">
        <v>57</v>
      </c>
      <c r="S8" s="23">
        <v>14018</v>
      </c>
      <c r="T8" s="24">
        <v>0</v>
      </c>
      <c r="U8" s="24">
        <v>0</v>
      </c>
      <c r="V8" s="24">
        <v>0</v>
      </c>
      <c r="W8" s="25">
        <f t="shared" si="1"/>
        <v>14018</v>
      </c>
      <c r="X8" s="24">
        <v>0</v>
      </c>
      <c r="Y8" s="24">
        <f>1086+2072</f>
        <v>3158</v>
      </c>
      <c r="Z8" s="24">
        <v>1086</v>
      </c>
      <c r="AA8" s="24">
        <v>1086</v>
      </c>
      <c r="AB8" s="24">
        <v>1086</v>
      </c>
      <c r="AC8" s="24">
        <v>1086</v>
      </c>
      <c r="AD8" s="24">
        <v>1086</v>
      </c>
      <c r="AE8" s="24">
        <v>1086</v>
      </c>
      <c r="AF8" s="24">
        <v>1086</v>
      </c>
      <c r="AG8" s="24">
        <v>1086</v>
      </c>
      <c r="AH8" s="24">
        <v>1086</v>
      </c>
      <c r="AI8" s="24">
        <v>1086</v>
      </c>
      <c r="AJ8" s="26">
        <f t="shared" si="2"/>
        <v>14018</v>
      </c>
    </row>
    <row r="9" spans="1:36" ht="69.599999999999994" customHeight="1" x14ac:dyDescent="0.25">
      <c r="A9" s="90"/>
      <c r="B9" s="90"/>
      <c r="C9" s="15" t="s">
        <v>50</v>
      </c>
      <c r="D9" s="15" t="s">
        <v>51</v>
      </c>
      <c r="E9" s="15" t="s">
        <v>52</v>
      </c>
      <c r="F9" s="16" t="s">
        <v>43</v>
      </c>
      <c r="G9" s="17">
        <v>56</v>
      </c>
      <c r="H9" s="18" t="s">
        <v>53</v>
      </c>
      <c r="I9" s="19" t="s">
        <v>44</v>
      </c>
      <c r="J9" s="18" t="s">
        <v>54</v>
      </c>
      <c r="K9" s="19" t="s">
        <v>44</v>
      </c>
      <c r="L9" s="16">
        <v>202</v>
      </c>
      <c r="M9" s="15" t="s">
        <v>46</v>
      </c>
      <c r="N9" s="21">
        <v>9999</v>
      </c>
      <c r="O9" s="21">
        <v>9999</v>
      </c>
      <c r="P9" s="17">
        <v>71</v>
      </c>
      <c r="Q9" s="27">
        <v>710510</v>
      </c>
      <c r="R9" s="29" t="s">
        <v>57</v>
      </c>
      <c r="S9" s="23">
        <v>2296.62</v>
      </c>
      <c r="T9" s="24">
        <v>0</v>
      </c>
      <c r="U9" s="24">
        <v>0</v>
      </c>
      <c r="V9" s="24">
        <v>0</v>
      </c>
      <c r="W9" s="25">
        <f t="shared" si="1"/>
        <v>2296.62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2296.62</v>
      </c>
      <c r="AJ9" s="26">
        <f t="shared" si="2"/>
        <v>2296.62</v>
      </c>
    </row>
    <row r="10" spans="1:36" ht="69.599999999999994" customHeight="1" x14ac:dyDescent="0.25">
      <c r="A10" s="90"/>
      <c r="B10" s="90"/>
      <c r="C10" s="15" t="s">
        <v>50</v>
      </c>
      <c r="D10" s="15" t="s">
        <v>51</v>
      </c>
      <c r="E10" s="15" t="s">
        <v>52</v>
      </c>
      <c r="F10" s="16" t="s">
        <v>43</v>
      </c>
      <c r="G10" s="17">
        <v>56</v>
      </c>
      <c r="H10" s="18" t="s">
        <v>53</v>
      </c>
      <c r="I10" s="19" t="s">
        <v>44</v>
      </c>
      <c r="J10" s="18" t="s">
        <v>54</v>
      </c>
      <c r="K10" s="19" t="s">
        <v>44</v>
      </c>
      <c r="L10" s="16">
        <v>202</v>
      </c>
      <c r="M10" s="15" t="s">
        <v>46</v>
      </c>
      <c r="N10" s="21">
        <v>8888</v>
      </c>
      <c r="O10" s="21">
        <v>8888</v>
      </c>
      <c r="P10" s="17">
        <v>71</v>
      </c>
      <c r="Q10" s="27">
        <v>710601</v>
      </c>
      <c r="R10" s="28" t="s">
        <v>58</v>
      </c>
      <c r="S10" s="23">
        <v>1352.74</v>
      </c>
      <c r="T10" s="24">
        <v>0</v>
      </c>
      <c r="U10" s="24">
        <v>0</v>
      </c>
      <c r="V10" s="24">
        <v>0</v>
      </c>
      <c r="W10" s="25">
        <f t="shared" si="1"/>
        <v>1352.74</v>
      </c>
      <c r="X10" s="24">
        <v>0</v>
      </c>
      <c r="Y10" s="24">
        <f>104.8+199.95</f>
        <v>304.75</v>
      </c>
      <c r="Z10" s="24">
        <v>104.8</v>
      </c>
      <c r="AA10" s="24">
        <v>104.8</v>
      </c>
      <c r="AB10" s="24">
        <v>104.8</v>
      </c>
      <c r="AC10" s="24">
        <v>104.8</v>
      </c>
      <c r="AD10" s="24">
        <v>104.8</v>
      </c>
      <c r="AE10" s="24">
        <v>104.8</v>
      </c>
      <c r="AF10" s="24">
        <v>104.8</v>
      </c>
      <c r="AG10" s="24">
        <v>104.8</v>
      </c>
      <c r="AH10" s="24">
        <v>104.8</v>
      </c>
      <c r="AI10" s="24">
        <v>104.79</v>
      </c>
      <c r="AJ10" s="26">
        <f t="shared" si="2"/>
        <v>1352.7399999999998</v>
      </c>
    </row>
    <row r="11" spans="1:36" ht="69.599999999999994" customHeight="1" x14ac:dyDescent="0.25">
      <c r="A11" s="90"/>
      <c r="B11" s="90"/>
      <c r="C11" s="15" t="s">
        <v>50</v>
      </c>
      <c r="D11" s="15" t="s">
        <v>51</v>
      </c>
      <c r="E11" s="15" t="s">
        <v>52</v>
      </c>
      <c r="F11" s="16" t="s">
        <v>43</v>
      </c>
      <c r="G11" s="17">
        <v>56</v>
      </c>
      <c r="H11" s="18" t="s">
        <v>53</v>
      </c>
      <c r="I11" s="19" t="s">
        <v>44</v>
      </c>
      <c r="J11" s="18" t="s">
        <v>54</v>
      </c>
      <c r="K11" s="19" t="s">
        <v>44</v>
      </c>
      <c r="L11" s="16">
        <v>202</v>
      </c>
      <c r="M11" s="15" t="s">
        <v>46</v>
      </c>
      <c r="N11" s="21">
        <v>8888</v>
      </c>
      <c r="O11" s="21">
        <v>8888</v>
      </c>
      <c r="P11" s="17">
        <v>71</v>
      </c>
      <c r="Q11" s="27">
        <v>710602</v>
      </c>
      <c r="R11" s="28" t="s">
        <v>59</v>
      </c>
      <c r="S11" s="23">
        <v>1167.7</v>
      </c>
      <c r="T11" s="24">
        <v>0</v>
      </c>
      <c r="U11" s="24">
        <v>0</v>
      </c>
      <c r="V11" s="24">
        <v>0</v>
      </c>
      <c r="W11" s="25">
        <f t="shared" si="1"/>
        <v>1167.7</v>
      </c>
      <c r="X11" s="24">
        <v>0</v>
      </c>
      <c r="Y11" s="24">
        <f>90.46+172.59</f>
        <v>263.05</v>
      </c>
      <c r="Z11" s="24">
        <v>90.46</v>
      </c>
      <c r="AA11" s="24">
        <v>90.46</v>
      </c>
      <c r="AB11" s="24">
        <v>90.46</v>
      </c>
      <c r="AC11" s="24">
        <v>90.46</v>
      </c>
      <c r="AD11" s="24">
        <v>90.46</v>
      </c>
      <c r="AE11" s="24">
        <v>90.46</v>
      </c>
      <c r="AF11" s="24">
        <v>90.46</v>
      </c>
      <c r="AG11" s="24">
        <v>90.46</v>
      </c>
      <c r="AH11" s="24">
        <v>90.46</v>
      </c>
      <c r="AI11" s="24">
        <f>90.46+0.05</f>
        <v>90.509999999999991</v>
      </c>
      <c r="AJ11" s="26">
        <f t="shared" si="2"/>
        <v>1167.7</v>
      </c>
    </row>
    <row r="12" spans="1:36" ht="105.75" customHeight="1" x14ac:dyDescent="0.25">
      <c r="A12" s="90"/>
      <c r="B12" s="90"/>
      <c r="C12" s="30" t="s">
        <v>50</v>
      </c>
      <c r="D12" s="30" t="s">
        <v>60</v>
      </c>
      <c r="E12" s="30" t="s">
        <v>61</v>
      </c>
      <c r="F12" s="30" t="s">
        <v>62</v>
      </c>
      <c r="G12" s="17">
        <v>56</v>
      </c>
      <c r="H12" s="18" t="s">
        <v>53</v>
      </c>
      <c r="I12" s="19" t="s">
        <v>44</v>
      </c>
      <c r="J12" s="18" t="s">
        <v>54</v>
      </c>
      <c r="K12" s="19" t="s">
        <v>44</v>
      </c>
      <c r="L12" s="16">
        <v>202</v>
      </c>
      <c r="M12" s="15" t="s">
        <v>46</v>
      </c>
      <c r="N12" s="16">
        <v>9999</v>
      </c>
      <c r="O12" s="16">
        <v>9999</v>
      </c>
      <c r="P12" s="17">
        <v>73</v>
      </c>
      <c r="Q12" s="17">
        <v>730802</v>
      </c>
      <c r="R12" s="15" t="s">
        <v>63</v>
      </c>
      <c r="S12" s="24">
        <v>218177.49</v>
      </c>
      <c r="T12" s="24">
        <v>0</v>
      </c>
      <c r="U12" s="24">
        <v>0</v>
      </c>
      <c r="V12" s="24">
        <v>0</v>
      </c>
      <c r="W12" s="25">
        <f t="shared" si="1"/>
        <v>218177.49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218177.49</v>
      </c>
      <c r="AJ12" s="26">
        <f t="shared" si="2"/>
        <v>218177.49</v>
      </c>
    </row>
    <row r="13" spans="1:36" ht="69.599999999999994" customHeight="1" x14ac:dyDescent="0.25">
      <c r="A13" s="90"/>
      <c r="B13" s="90"/>
      <c r="C13" s="15" t="s">
        <v>64</v>
      </c>
      <c r="D13" s="15" t="s">
        <v>65</v>
      </c>
      <c r="E13" s="20" t="s">
        <v>66</v>
      </c>
      <c r="F13" s="16" t="s">
        <v>43</v>
      </c>
      <c r="G13" s="22">
        <v>56</v>
      </c>
      <c r="H13" s="31" t="s">
        <v>53</v>
      </c>
      <c r="I13" s="32" t="s">
        <v>44</v>
      </c>
      <c r="J13" s="31" t="s">
        <v>54</v>
      </c>
      <c r="K13" s="32" t="s">
        <v>44</v>
      </c>
      <c r="L13" s="21">
        <v>202</v>
      </c>
      <c r="M13" s="20" t="s">
        <v>46</v>
      </c>
      <c r="N13" s="21">
        <v>8888</v>
      </c>
      <c r="O13" s="21">
        <v>8888</v>
      </c>
      <c r="P13" s="17">
        <v>71</v>
      </c>
      <c r="Q13" s="27">
        <v>710203</v>
      </c>
      <c r="R13" s="28" t="s">
        <v>55</v>
      </c>
      <c r="S13" s="23">
        <v>1250.67</v>
      </c>
      <c r="T13" s="24">
        <v>0</v>
      </c>
      <c r="U13" s="24">
        <v>0</v>
      </c>
      <c r="V13" s="24">
        <v>0</v>
      </c>
      <c r="W13" s="25">
        <f t="shared" si="1"/>
        <v>1250.67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1250.67</v>
      </c>
      <c r="AJ13" s="26">
        <f t="shared" si="2"/>
        <v>1250.67</v>
      </c>
    </row>
    <row r="14" spans="1:36" ht="69.599999999999994" customHeight="1" x14ac:dyDescent="0.25">
      <c r="A14" s="90"/>
      <c r="B14" s="90"/>
      <c r="C14" s="15" t="s">
        <v>64</v>
      </c>
      <c r="D14" s="15" t="s">
        <v>65</v>
      </c>
      <c r="E14" s="20" t="s">
        <v>66</v>
      </c>
      <c r="F14" s="16" t="s">
        <v>43</v>
      </c>
      <c r="G14" s="22">
        <v>56</v>
      </c>
      <c r="H14" s="31" t="s">
        <v>53</v>
      </c>
      <c r="I14" s="32" t="s">
        <v>44</v>
      </c>
      <c r="J14" s="31" t="s">
        <v>54</v>
      </c>
      <c r="K14" s="32" t="s">
        <v>44</v>
      </c>
      <c r="L14" s="21">
        <v>202</v>
      </c>
      <c r="M14" s="20" t="s">
        <v>46</v>
      </c>
      <c r="N14" s="21">
        <v>8888</v>
      </c>
      <c r="O14" s="21">
        <v>8888</v>
      </c>
      <c r="P14" s="17">
        <v>71</v>
      </c>
      <c r="Q14" s="27">
        <v>710204</v>
      </c>
      <c r="R14" s="28" t="s">
        <v>56</v>
      </c>
      <c r="S14" s="23">
        <v>460</v>
      </c>
      <c r="T14" s="24">
        <v>0</v>
      </c>
      <c r="U14" s="24">
        <v>0</v>
      </c>
      <c r="V14" s="24">
        <v>0</v>
      </c>
      <c r="W14" s="25">
        <f t="shared" si="1"/>
        <v>460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460</v>
      </c>
      <c r="AF14" s="24">
        <v>0</v>
      </c>
      <c r="AG14" s="24">
        <v>0</v>
      </c>
      <c r="AH14" s="24">
        <v>0</v>
      </c>
      <c r="AI14" s="24">
        <v>0</v>
      </c>
      <c r="AJ14" s="26">
        <f t="shared" si="2"/>
        <v>460</v>
      </c>
    </row>
    <row r="15" spans="1:36" ht="69.599999999999994" customHeight="1" x14ac:dyDescent="0.25">
      <c r="A15" s="90"/>
      <c r="B15" s="90"/>
      <c r="C15" s="15" t="s">
        <v>64</v>
      </c>
      <c r="D15" s="15" t="s">
        <v>65</v>
      </c>
      <c r="E15" s="20" t="s">
        <v>66</v>
      </c>
      <c r="F15" s="16" t="s">
        <v>43</v>
      </c>
      <c r="G15" s="22">
        <v>56</v>
      </c>
      <c r="H15" s="31" t="s">
        <v>53</v>
      </c>
      <c r="I15" s="32" t="s">
        <v>44</v>
      </c>
      <c r="J15" s="31" t="s">
        <v>54</v>
      </c>
      <c r="K15" s="32" t="s">
        <v>44</v>
      </c>
      <c r="L15" s="21">
        <v>202</v>
      </c>
      <c r="M15" s="20" t="s">
        <v>46</v>
      </c>
      <c r="N15" s="21">
        <v>8888</v>
      </c>
      <c r="O15" s="21">
        <v>8888</v>
      </c>
      <c r="P15" s="17">
        <v>71</v>
      </c>
      <c r="Q15" s="27">
        <v>710510</v>
      </c>
      <c r="R15" s="29" t="s">
        <v>57</v>
      </c>
      <c r="S15" s="23">
        <v>15008</v>
      </c>
      <c r="T15" s="24">
        <v>0</v>
      </c>
      <c r="U15" s="24">
        <v>0</v>
      </c>
      <c r="V15" s="24">
        <v>0</v>
      </c>
      <c r="W15" s="25">
        <f t="shared" si="1"/>
        <v>15008</v>
      </c>
      <c r="X15" s="24">
        <v>0</v>
      </c>
      <c r="Y15" s="24">
        <f>1212+1676</f>
        <v>2888</v>
      </c>
      <c r="Z15" s="24">
        <v>1212</v>
      </c>
      <c r="AA15" s="24">
        <v>1212</v>
      </c>
      <c r="AB15" s="24">
        <v>1212</v>
      </c>
      <c r="AC15" s="24">
        <v>1212</v>
      </c>
      <c r="AD15" s="24">
        <v>1212</v>
      </c>
      <c r="AE15" s="24">
        <v>1212</v>
      </c>
      <c r="AF15" s="24">
        <v>1212</v>
      </c>
      <c r="AG15" s="24">
        <v>1212</v>
      </c>
      <c r="AH15" s="24">
        <v>1212</v>
      </c>
      <c r="AI15" s="24">
        <v>1212</v>
      </c>
      <c r="AJ15" s="26">
        <f t="shared" si="2"/>
        <v>15008</v>
      </c>
    </row>
    <row r="16" spans="1:36" ht="69.599999999999994" customHeight="1" x14ac:dyDescent="0.25">
      <c r="A16" s="90"/>
      <c r="B16" s="90"/>
      <c r="C16" s="15" t="s">
        <v>64</v>
      </c>
      <c r="D16" s="15" t="s">
        <v>65</v>
      </c>
      <c r="E16" s="20" t="s">
        <v>66</v>
      </c>
      <c r="F16" s="16" t="s">
        <v>43</v>
      </c>
      <c r="G16" s="22">
        <v>56</v>
      </c>
      <c r="H16" s="31" t="s">
        <v>53</v>
      </c>
      <c r="I16" s="32" t="s">
        <v>44</v>
      </c>
      <c r="J16" s="31" t="s">
        <v>54</v>
      </c>
      <c r="K16" s="32" t="s">
        <v>44</v>
      </c>
      <c r="L16" s="21">
        <v>202</v>
      </c>
      <c r="M16" s="20" t="s">
        <v>46</v>
      </c>
      <c r="N16" s="21">
        <v>8888</v>
      </c>
      <c r="O16" s="21">
        <v>8888</v>
      </c>
      <c r="P16" s="17">
        <v>71</v>
      </c>
      <c r="Q16" s="27">
        <v>710601</v>
      </c>
      <c r="R16" s="28" t="s">
        <v>58</v>
      </c>
      <c r="S16" s="23">
        <v>1448.27</v>
      </c>
      <c r="T16" s="24">
        <v>0</v>
      </c>
      <c r="U16" s="24">
        <v>0</v>
      </c>
      <c r="V16" s="24">
        <v>0</v>
      </c>
      <c r="W16" s="25">
        <f t="shared" si="1"/>
        <v>1448.27</v>
      </c>
      <c r="X16" s="24">
        <v>0</v>
      </c>
      <c r="Y16" s="24">
        <f>116.96+161.73</f>
        <v>278.69</v>
      </c>
      <c r="Z16" s="24">
        <v>116.96</v>
      </c>
      <c r="AA16" s="24">
        <v>116.96</v>
      </c>
      <c r="AB16" s="24">
        <v>116.96</v>
      </c>
      <c r="AC16" s="24">
        <v>116.96</v>
      </c>
      <c r="AD16" s="24">
        <v>116.96</v>
      </c>
      <c r="AE16" s="24">
        <v>116.96</v>
      </c>
      <c r="AF16" s="24">
        <v>116.96</v>
      </c>
      <c r="AG16" s="24">
        <v>116.96</v>
      </c>
      <c r="AH16" s="24">
        <v>116.96</v>
      </c>
      <c r="AI16" s="24">
        <v>116.94</v>
      </c>
      <c r="AJ16" s="26">
        <f t="shared" si="2"/>
        <v>1448.2700000000002</v>
      </c>
    </row>
    <row r="17" spans="1:36" ht="69.599999999999994" customHeight="1" x14ac:dyDescent="0.25">
      <c r="A17" s="90"/>
      <c r="B17" s="90"/>
      <c r="C17" s="15" t="s">
        <v>64</v>
      </c>
      <c r="D17" s="15" t="s">
        <v>65</v>
      </c>
      <c r="E17" s="20" t="s">
        <v>66</v>
      </c>
      <c r="F17" s="16" t="s">
        <v>43</v>
      </c>
      <c r="G17" s="22">
        <v>56</v>
      </c>
      <c r="H17" s="31" t="s">
        <v>53</v>
      </c>
      <c r="I17" s="32" t="s">
        <v>44</v>
      </c>
      <c r="J17" s="31" t="s">
        <v>54</v>
      </c>
      <c r="K17" s="32" t="s">
        <v>44</v>
      </c>
      <c r="L17" s="21">
        <v>202</v>
      </c>
      <c r="M17" s="20" t="s">
        <v>46</v>
      </c>
      <c r="N17" s="21">
        <v>8888</v>
      </c>
      <c r="O17" s="21">
        <v>8888</v>
      </c>
      <c r="P17" s="17">
        <v>71</v>
      </c>
      <c r="Q17" s="27">
        <v>710602</v>
      </c>
      <c r="R17" s="28" t="s">
        <v>59</v>
      </c>
      <c r="S17" s="23">
        <v>1250.17</v>
      </c>
      <c r="T17" s="24">
        <v>0</v>
      </c>
      <c r="U17" s="24">
        <v>0</v>
      </c>
      <c r="V17" s="24">
        <v>0</v>
      </c>
      <c r="W17" s="25">
        <f t="shared" si="1"/>
        <v>1250.17</v>
      </c>
      <c r="X17" s="24">
        <v>0</v>
      </c>
      <c r="Y17" s="24">
        <f>100.96+139.61</f>
        <v>240.57</v>
      </c>
      <c r="Z17" s="24">
        <v>100.96</v>
      </c>
      <c r="AA17" s="24">
        <v>100.96</v>
      </c>
      <c r="AB17" s="24">
        <v>100.96</v>
      </c>
      <c r="AC17" s="24">
        <v>100.96</v>
      </c>
      <c r="AD17" s="24">
        <v>100.96</v>
      </c>
      <c r="AE17" s="24">
        <v>100.96</v>
      </c>
      <c r="AF17" s="24">
        <v>100.96</v>
      </c>
      <c r="AG17" s="24">
        <v>100.96</v>
      </c>
      <c r="AH17" s="24">
        <v>100.96</v>
      </c>
      <c r="AI17" s="24">
        <v>100.96</v>
      </c>
      <c r="AJ17" s="26">
        <f t="shared" si="2"/>
        <v>1250.17</v>
      </c>
    </row>
    <row r="18" spans="1:36" ht="69.599999999999994" customHeight="1" x14ac:dyDescent="0.25">
      <c r="A18" s="90"/>
      <c r="B18" s="90"/>
      <c r="C18" s="20" t="s">
        <v>64</v>
      </c>
      <c r="D18" s="15" t="s">
        <v>65</v>
      </c>
      <c r="E18" s="20" t="s">
        <v>67</v>
      </c>
      <c r="F18" s="21" t="s">
        <v>68</v>
      </c>
      <c r="G18" s="22">
        <v>56</v>
      </c>
      <c r="H18" s="31" t="s">
        <v>53</v>
      </c>
      <c r="I18" s="32" t="s">
        <v>44</v>
      </c>
      <c r="J18" s="31" t="s">
        <v>54</v>
      </c>
      <c r="K18" s="32" t="s">
        <v>44</v>
      </c>
      <c r="L18" s="21">
        <v>202</v>
      </c>
      <c r="M18" s="20" t="s">
        <v>46</v>
      </c>
      <c r="N18" s="21">
        <v>9999</v>
      </c>
      <c r="O18" s="21">
        <v>9999</v>
      </c>
      <c r="P18" s="22">
        <v>75</v>
      </c>
      <c r="Q18" s="22">
        <v>750107</v>
      </c>
      <c r="R18" s="20" t="s">
        <v>47</v>
      </c>
      <c r="S18" s="24">
        <v>90911.87</v>
      </c>
      <c r="T18" s="24">
        <v>0</v>
      </c>
      <c r="U18" s="24">
        <v>0</v>
      </c>
      <c r="V18" s="24">
        <v>0</v>
      </c>
      <c r="W18" s="25">
        <f>S18-V18</f>
        <v>90911.87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90911.87</v>
      </c>
      <c r="AF18" s="24">
        <v>0</v>
      </c>
      <c r="AG18" s="24">
        <v>0</v>
      </c>
      <c r="AH18" s="24">
        <v>0</v>
      </c>
      <c r="AI18" s="24">
        <v>0</v>
      </c>
      <c r="AJ18" s="26">
        <f t="shared" si="2"/>
        <v>90911.87</v>
      </c>
    </row>
    <row r="19" spans="1:36" ht="69.599999999999994" customHeight="1" x14ac:dyDescent="0.25">
      <c r="A19" s="90"/>
      <c r="B19" s="90"/>
      <c r="C19" s="20" t="s">
        <v>64</v>
      </c>
      <c r="D19" s="15" t="s">
        <v>65</v>
      </c>
      <c r="E19" s="20" t="s">
        <v>67</v>
      </c>
      <c r="F19" s="21" t="s">
        <v>96</v>
      </c>
      <c r="G19" s="22">
        <v>56</v>
      </c>
      <c r="H19" s="31" t="s">
        <v>53</v>
      </c>
      <c r="I19" s="32" t="s">
        <v>44</v>
      </c>
      <c r="J19" s="31" t="s">
        <v>54</v>
      </c>
      <c r="K19" s="32" t="s">
        <v>44</v>
      </c>
      <c r="L19" s="21">
        <v>202</v>
      </c>
      <c r="M19" s="20" t="s">
        <v>46</v>
      </c>
      <c r="N19" s="21">
        <v>9999</v>
      </c>
      <c r="O19" s="21">
        <v>9999</v>
      </c>
      <c r="P19" s="22">
        <v>75</v>
      </c>
      <c r="Q19" s="22">
        <v>750107</v>
      </c>
      <c r="R19" s="20" t="s">
        <v>47</v>
      </c>
      <c r="S19" s="24">
        <v>161799.32999999999</v>
      </c>
      <c r="T19" s="24">
        <v>0</v>
      </c>
      <c r="U19" s="24">
        <v>0</v>
      </c>
      <c r="V19" s="24">
        <v>0</v>
      </c>
      <c r="W19" s="25">
        <f t="shared" si="1"/>
        <v>161799.32999999999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161799.32999999999</v>
      </c>
      <c r="AF19" s="24">
        <v>0</v>
      </c>
      <c r="AG19" s="24">
        <v>0</v>
      </c>
      <c r="AH19" s="24">
        <v>0</v>
      </c>
      <c r="AI19" s="24">
        <v>0</v>
      </c>
      <c r="AJ19" s="26">
        <f t="shared" si="2"/>
        <v>161799.32999999999</v>
      </c>
    </row>
    <row r="20" spans="1:36" ht="69.599999999999994" customHeight="1" x14ac:dyDescent="0.25">
      <c r="A20" s="90"/>
      <c r="B20" s="90"/>
      <c r="C20" s="20" t="s">
        <v>64</v>
      </c>
      <c r="D20" s="15" t="s">
        <v>65</v>
      </c>
      <c r="E20" s="20" t="s">
        <v>67</v>
      </c>
      <c r="F20" s="21" t="s">
        <v>97</v>
      </c>
      <c r="G20" s="22">
        <v>56</v>
      </c>
      <c r="H20" s="31" t="s">
        <v>53</v>
      </c>
      <c r="I20" s="32" t="s">
        <v>44</v>
      </c>
      <c r="J20" s="31" t="s">
        <v>54</v>
      </c>
      <c r="K20" s="32" t="s">
        <v>44</v>
      </c>
      <c r="L20" s="21">
        <v>202</v>
      </c>
      <c r="M20" s="20" t="s">
        <v>46</v>
      </c>
      <c r="N20" s="21">
        <v>9999</v>
      </c>
      <c r="O20" s="21">
        <v>9999</v>
      </c>
      <c r="P20" s="22">
        <v>75</v>
      </c>
      <c r="Q20" s="22">
        <v>750107</v>
      </c>
      <c r="R20" s="20" t="s">
        <v>47</v>
      </c>
      <c r="S20" s="24">
        <v>71337.589999999967</v>
      </c>
      <c r="T20" s="24">
        <v>0</v>
      </c>
      <c r="U20" s="24">
        <v>0</v>
      </c>
      <c r="V20" s="24">
        <v>0</v>
      </c>
      <c r="W20" s="25">
        <f t="shared" si="1"/>
        <v>71337.589999999967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71337.589999999967</v>
      </c>
      <c r="AF20" s="24">
        <v>0</v>
      </c>
      <c r="AG20" s="24">
        <v>0</v>
      </c>
      <c r="AH20" s="24">
        <v>0</v>
      </c>
      <c r="AI20" s="24">
        <v>0</v>
      </c>
      <c r="AJ20" s="26">
        <f t="shared" si="2"/>
        <v>71337.589999999967</v>
      </c>
    </row>
    <row r="21" spans="1:36" ht="69.599999999999994" customHeight="1" x14ac:dyDescent="0.25">
      <c r="A21" s="90"/>
      <c r="B21" s="90"/>
      <c r="C21" s="20" t="s">
        <v>64</v>
      </c>
      <c r="D21" s="15" t="s">
        <v>65</v>
      </c>
      <c r="E21" s="20" t="s">
        <v>67</v>
      </c>
      <c r="F21" s="21" t="s">
        <v>98</v>
      </c>
      <c r="G21" s="22">
        <v>56</v>
      </c>
      <c r="H21" s="31" t="s">
        <v>53</v>
      </c>
      <c r="I21" s="32" t="s">
        <v>44</v>
      </c>
      <c r="J21" s="31" t="s">
        <v>54</v>
      </c>
      <c r="K21" s="32" t="s">
        <v>44</v>
      </c>
      <c r="L21" s="21">
        <v>202</v>
      </c>
      <c r="M21" s="20" t="s">
        <v>46</v>
      </c>
      <c r="N21" s="21">
        <v>9999</v>
      </c>
      <c r="O21" s="21">
        <v>9999</v>
      </c>
      <c r="P21" s="22">
        <v>75</v>
      </c>
      <c r="Q21" s="22">
        <v>750107</v>
      </c>
      <c r="R21" s="20" t="s">
        <v>47</v>
      </c>
      <c r="S21" s="24">
        <v>73369.42</v>
      </c>
      <c r="T21" s="24">
        <v>0</v>
      </c>
      <c r="U21" s="24">
        <v>0</v>
      </c>
      <c r="V21" s="24">
        <v>0</v>
      </c>
      <c r="W21" s="25">
        <f t="shared" si="1"/>
        <v>73369.42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73369.42</v>
      </c>
      <c r="AF21" s="24">
        <v>0</v>
      </c>
      <c r="AG21" s="24">
        <v>0</v>
      </c>
      <c r="AH21" s="24">
        <v>0</v>
      </c>
      <c r="AI21" s="24">
        <v>0</v>
      </c>
      <c r="AJ21" s="26">
        <f t="shared" si="2"/>
        <v>73369.42</v>
      </c>
    </row>
    <row r="22" spans="1:36" ht="69.599999999999994" customHeight="1" x14ac:dyDescent="0.25">
      <c r="A22" s="90"/>
      <c r="B22" s="90"/>
      <c r="C22" s="20" t="s">
        <v>64</v>
      </c>
      <c r="D22" s="15" t="s">
        <v>65</v>
      </c>
      <c r="E22" s="20" t="s">
        <v>67</v>
      </c>
      <c r="F22" s="21" t="s">
        <v>99</v>
      </c>
      <c r="G22" s="22">
        <v>56</v>
      </c>
      <c r="H22" s="31" t="s">
        <v>53</v>
      </c>
      <c r="I22" s="32" t="s">
        <v>44</v>
      </c>
      <c r="J22" s="31" t="s">
        <v>54</v>
      </c>
      <c r="K22" s="32" t="s">
        <v>44</v>
      </c>
      <c r="L22" s="21">
        <v>202</v>
      </c>
      <c r="M22" s="20" t="s">
        <v>46</v>
      </c>
      <c r="N22" s="21">
        <v>9999</v>
      </c>
      <c r="O22" s="21">
        <v>9999</v>
      </c>
      <c r="P22" s="22">
        <v>75</v>
      </c>
      <c r="Q22" s="22">
        <v>750107</v>
      </c>
      <c r="R22" s="20" t="s">
        <v>47</v>
      </c>
      <c r="S22" s="24">
        <v>98732.34</v>
      </c>
      <c r="T22" s="24">
        <v>0</v>
      </c>
      <c r="U22" s="24">
        <v>0</v>
      </c>
      <c r="V22" s="24">
        <v>0</v>
      </c>
      <c r="W22" s="25">
        <f t="shared" si="1"/>
        <v>98732.34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98732.34</v>
      </c>
      <c r="AF22" s="24">
        <v>0</v>
      </c>
      <c r="AG22" s="24">
        <v>0</v>
      </c>
      <c r="AH22" s="24">
        <v>0</v>
      </c>
      <c r="AI22" s="24">
        <v>0</v>
      </c>
      <c r="AJ22" s="26">
        <f t="shared" si="2"/>
        <v>98732.34</v>
      </c>
    </row>
    <row r="23" spans="1:36" ht="69.599999999999994" customHeight="1" x14ac:dyDescent="0.25">
      <c r="A23" s="90"/>
      <c r="B23" s="90"/>
      <c r="C23" s="20" t="s">
        <v>64</v>
      </c>
      <c r="D23" s="15" t="s">
        <v>65</v>
      </c>
      <c r="E23" s="20" t="s">
        <v>67</v>
      </c>
      <c r="F23" s="21" t="s">
        <v>100</v>
      </c>
      <c r="G23" s="22">
        <v>56</v>
      </c>
      <c r="H23" s="31" t="s">
        <v>53</v>
      </c>
      <c r="I23" s="32" t="s">
        <v>44</v>
      </c>
      <c r="J23" s="31" t="s">
        <v>54</v>
      </c>
      <c r="K23" s="32" t="s">
        <v>44</v>
      </c>
      <c r="L23" s="21">
        <v>202</v>
      </c>
      <c r="M23" s="20" t="s">
        <v>46</v>
      </c>
      <c r="N23" s="21">
        <v>9999</v>
      </c>
      <c r="O23" s="21">
        <v>9999</v>
      </c>
      <c r="P23" s="22">
        <v>75</v>
      </c>
      <c r="Q23" s="22">
        <v>750107</v>
      </c>
      <c r="R23" s="20" t="s">
        <v>47</v>
      </c>
      <c r="S23" s="24">
        <v>175849.45</v>
      </c>
      <c r="T23" s="24">
        <v>0</v>
      </c>
      <c r="U23" s="24">
        <v>0</v>
      </c>
      <c r="V23" s="24">
        <v>0</v>
      </c>
      <c r="W23" s="25">
        <f t="shared" si="1"/>
        <v>175849.45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175849.45</v>
      </c>
      <c r="AF23" s="24">
        <v>0</v>
      </c>
      <c r="AG23" s="24">
        <v>0</v>
      </c>
      <c r="AH23" s="24">
        <v>0</v>
      </c>
      <c r="AI23" s="24">
        <v>0</v>
      </c>
      <c r="AJ23" s="26">
        <f t="shared" si="2"/>
        <v>175849.45</v>
      </c>
    </row>
    <row r="24" spans="1:36" x14ac:dyDescent="0.25">
      <c r="A24" s="79" t="s">
        <v>42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1"/>
      <c r="P24" s="33"/>
      <c r="Q24" s="34"/>
      <c r="R24" s="33"/>
      <c r="S24" s="35">
        <f>SUM(S6:S23)</f>
        <v>930096.15999999992</v>
      </c>
      <c r="T24" s="35">
        <f>SUM(T6:T23)</f>
        <v>0</v>
      </c>
      <c r="U24" s="35">
        <f t="shared" ref="U24:AH24" si="3">SUM(U6:U23)</f>
        <v>0</v>
      </c>
      <c r="V24" s="35">
        <f t="shared" si="3"/>
        <v>0</v>
      </c>
      <c r="W24" s="35">
        <f>SUM(W6:W23)</f>
        <v>930096.15999999992</v>
      </c>
      <c r="X24" s="35">
        <f t="shared" si="3"/>
        <v>0</v>
      </c>
      <c r="Y24" s="35">
        <f>SUM(Y6:Y23)</f>
        <v>7253.5599999999995</v>
      </c>
      <c r="Z24" s="35">
        <f t="shared" si="3"/>
        <v>2711.1800000000003</v>
      </c>
      <c r="AA24" s="35">
        <f t="shared" si="3"/>
        <v>2711.1800000000003</v>
      </c>
      <c r="AB24" s="35">
        <f t="shared" si="3"/>
        <v>2711.1800000000003</v>
      </c>
      <c r="AC24" s="35">
        <f t="shared" si="3"/>
        <v>2711.1800000000003</v>
      </c>
      <c r="AD24" s="35">
        <f t="shared" si="3"/>
        <v>2711.1800000000003</v>
      </c>
      <c r="AE24" s="35">
        <f t="shared" si="3"/>
        <v>675631.17999999993</v>
      </c>
      <c r="AF24" s="35">
        <f t="shared" si="3"/>
        <v>2711.1800000000003</v>
      </c>
      <c r="AG24" s="35">
        <f t="shared" si="3"/>
        <v>2711.1800000000003</v>
      </c>
      <c r="AH24" s="35">
        <f t="shared" si="3"/>
        <v>2711.1800000000003</v>
      </c>
      <c r="AI24" s="35">
        <f>SUM(AI6:AI23)</f>
        <v>225521.98</v>
      </c>
      <c r="AJ24" s="26">
        <f>+SUM(X24:AI24)</f>
        <v>930096.16</v>
      </c>
    </row>
    <row r="25" spans="1:36" ht="24.75" x14ac:dyDescent="0.25">
      <c r="A25" s="1"/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2"/>
      <c r="O25" s="1"/>
      <c r="P25" s="2"/>
      <c r="Q25" s="36"/>
      <c r="R25" s="1"/>
      <c r="S25" s="37"/>
      <c r="T25" s="1"/>
      <c r="U25" s="1"/>
      <c r="V25" s="1"/>
      <c r="W25" s="73" t="s">
        <v>104</v>
      </c>
      <c r="X25" s="72">
        <f>+X24/$AJ$24</f>
        <v>0</v>
      </c>
      <c r="Y25" s="72">
        <f>+Y24/$AJ$24</f>
        <v>7.7987205107910556E-3</v>
      </c>
      <c r="Z25" s="72">
        <f t="shared" ref="Z25:AJ25" si="4">+Z24/$AJ$24</f>
        <v>2.9149459126892861E-3</v>
      </c>
      <c r="AA25" s="72">
        <f t="shared" si="4"/>
        <v>2.9149459126892861E-3</v>
      </c>
      <c r="AB25" s="72">
        <f t="shared" si="4"/>
        <v>2.9149459126892861E-3</v>
      </c>
      <c r="AC25" s="72">
        <f t="shared" si="4"/>
        <v>2.9149459126892861E-3</v>
      </c>
      <c r="AD25" s="72">
        <f t="shared" si="4"/>
        <v>2.9149459126892861E-3</v>
      </c>
      <c r="AE25" s="72">
        <f t="shared" si="4"/>
        <v>0.72641003054995934</v>
      </c>
      <c r="AF25" s="72">
        <f t="shared" si="4"/>
        <v>2.9149459126892861E-3</v>
      </c>
      <c r="AG25" s="72">
        <f t="shared" si="4"/>
        <v>2.9149459126892861E-3</v>
      </c>
      <c r="AH25" s="72">
        <f t="shared" si="4"/>
        <v>2.9149459126892861E-3</v>
      </c>
      <c r="AI25" s="72">
        <f t="shared" si="4"/>
        <v>0.24247168163773519</v>
      </c>
      <c r="AJ25" s="72">
        <f t="shared" si="4"/>
        <v>1</v>
      </c>
    </row>
    <row r="26" spans="1:36" ht="24.75" x14ac:dyDescent="0.25">
      <c r="A26" s="1"/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2"/>
      <c r="O26" s="1"/>
      <c r="P26" s="2"/>
      <c r="Q26" s="36"/>
      <c r="R26" s="1"/>
      <c r="S26" s="37"/>
      <c r="T26" s="1"/>
      <c r="U26" s="1"/>
      <c r="V26" s="1"/>
      <c r="W26" s="73" t="s">
        <v>103</v>
      </c>
      <c r="X26" s="72">
        <f>+X25</f>
        <v>0</v>
      </c>
      <c r="Y26" s="72">
        <f>+X26+Y25</f>
        <v>7.7987205107910556E-3</v>
      </c>
      <c r="Z26" s="72">
        <f t="shared" ref="Z26:AI26" si="5">+Y26+Z25</f>
        <v>1.0713666423480341E-2</v>
      </c>
      <c r="AA26" s="72">
        <f t="shared" si="5"/>
        <v>1.3628612336169627E-2</v>
      </c>
      <c r="AB26" s="72">
        <f t="shared" si="5"/>
        <v>1.6543558248858913E-2</v>
      </c>
      <c r="AC26" s="72">
        <f t="shared" si="5"/>
        <v>1.94585041615482E-2</v>
      </c>
      <c r="AD26" s="72">
        <f t="shared" si="5"/>
        <v>2.2373450074237487E-2</v>
      </c>
      <c r="AE26" s="72">
        <f t="shared" si="5"/>
        <v>0.74878348062419686</v>
      </c>
      <c r="AF26" s="72">
        <f t="shared" si="5"/>
        <v>0.75169842653688612</v>
      </c>
      <c r="AG26" s="72">
        <f t="shared" si="5"/>
        <v>0.75461337244957538</v>
      </c>
      <c r="AH26" s="72">
        <f t="shared" si="5"/>
        <v>0.75752831836226464</v>
      </c>
      <c r="AI26" s="72">
        <f t="shared" si="5"/>
        <v>0.99999999999999978</v>
      </c>
      <c r="AJ26" s="72"/>
    </row>
    <row r="27" spans="1:36" x14ac:dyDescent="0.25">
      <c r="A27" s="1"/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2"/>
      <c r="O27" s="1"/>
      <c r="P27" s="2"/>
      <c r="Q27" s="36"/>
      <c r="R27" s="1"/>
      <c r="S27" s="37"/>
      <c r="T27" s="1"/>
      <c r="U27" s="1"/>
      <c r="V27" s="1"/>
      <c r="W27" s="3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</row>
    <row r="28" spans="1:36" hidden="1" x14ac:dyDescent="0.25"/>
    <row r="29" spans="1:36" hidden="1" x14ac:dyDescent="0.25">
      <c r="B29" s="77" t="s">
        <v>78</v>
      </c>
      <c r="C29" s="77"/>
      <c r="E29" s="77" t="s">
        <v>79</v>
      </c>
      <c r="F29" s="77"/>
      <c r="I29" s="77" t="s">
        <v>80</v>
      </c>
      <c r="J29" s="77"/>
      <c r="K29" s="62"/>
      <c r="L29" s="63"/>
      <c r="M29" s="1"/>
      <c r="N29" s="78" t="s">
        <v>81</v>
      </c>
      <c r="O29" s="78"/>
      <c r="P29" s="63"/>
      <c r="Q29" s="63"/>
      <c r="R29" s="62"/>
      <c r="S29" s="77" t="s">
        <v>81</v>
      </c>
      <c r="T29" s="77"/>
      <c r="U29" s="77"/>
      <c r="V29" s="64"/>
      <c r="X29" s="62"/>
      <c r="Y29" s="77" t="s">
        <v>82</v>
      </c>
      <c r="Z29" s="77"/>
      <c r="AA29" s="77"/>
      <c r="AB29" s="62"/>
      <c r="AC29" s="62"/>
      <c r="AD29" s="3"/>
      <c r="AE29" s="77" t="s">
        <v>83</v>
      </c>
      <c r="AF29" s="77"/>
      <c r="AG29" s="77"/>
      <c r="AH29" s="62"/>
      <c r="AI29" s="62"/>
      <c r="AJ29" s="64"/>
    </row>
    <row r="30" spans="1:36" hidden="1" x14ac:dyDescent="0.25">
      <c r="C30" s="1"/>
      <c r="E30" s="65"/>
      <c r="F30" s="64"/>
      <c r="I30" s="65"/>
      <c r="J30" s="2"/>
      <c r="K30" s="1"/>
      <c r="L30" s="1"/>
      <c r="M30" s="1"/>
      <c r="N30" s="1"/>
      <c r="O30" s="1"/>
      <c r="P30" s="1"/>
      <c r="Q30" s="1"/>
      <c r="R30" s="1"/>
      <c r="S30" s="36"/>
      <c r="T30" s="62"/>
      <c r="U30" s="1"/>
      <c r="V30" s="62"/>
      <c r="X30" s="1"/>
      <c r="Y30" s="1"/>
      <c r="Z30" s="3"/>
      <c r="AA30" s="1"/>
      <c r="AB30" s="1"/>
      <c r="AC30" s="3"/>
      <c r="AD30" s="3"/>
      <c r="AE30" s="3"/>
      <c r="AF30" s="36"/>
      <c r="AG30" s="1"/>
      <c r="AH30" s="1"/>
      <c r="AI30" s="39"/>
      <c r="AJ30" s="1"/>
    </row>
    <row r="31" spans="1:36" hidden="1" x14ac:dyDescent="0.25">
      <c r="C31" s="1"/>
      <c r="E31" s="65"/>
      <c r="F31" s="1"/>
      <c r="I31" s="65"/>
      <c r="J31" s="2"/>
      <c r="K31" s="1"/>
      <c r="L31" s="1"/>
      <c r="M31" s="1"/>
      <c r="N31" s="1"/>
      <c r="O31" s="1"/>
      <c r="P31" s="1"/>
      <c r="Q31" s="1"/>
      <c r="R31" s="1"/>
      <c r="S31" s="36"/>
      <c r="T31" s="1"/>
      <c r="U31" s="1"/>
      <c r="V31" s="1"/>
      <c r="X31" s="1"/>
      <c r="Y31" s="1"/>
      <c r="Z31" s="3"/>
      <c r="AA31" s="39"/>
      <c r="AB31" s="1"/>
      <c r="AC31" s="1"/>
      <c r="AD31" s="3"/>
      <c r="AE31" s="3"/>
      <c r="AF31" s="36"/>
      <c r="AG31" s="1"/>
      <c r="AH31" s="1"/>
      <c r="AI31" s="1"/>
      <c r="AJ31" s="1"/>
    </row>
    <row r="32" spans="1:36" hidden="1" x14ac:dyDescent="0.25">
      <c r="C32" s="1"/>
      <c r="E32" s="65"/>
      <c r="F32" s="1"/>
      <c r="I32" s="65"/>
      <c r="J32" s="2"/>
      <c r="K32" s="1"/>
      <c r="L32" s="1"/>
      <c r="M32" s="1"/>
      <c r="N32" s="1"/>
      <c r="O32" s="1"/>
      <c r="P32" s="1"/>
      <c r="Q32" s="1"/>
      <c r="R32" s="1"/>
      <c r="S32" s="36"/>
      <c r="T32" s="1"/>
      <c r="U32" s="1"/>
      <c r="V32" s="1"/>
      <c r="X32" s="1"/>
      <c r="Y32" s="1"/>
      <c r="Z32" s="3"/>
      <c r="AA32" s="1"/>
      <c r="AB32" s="1"/>
      <c r="AC32" s="1"/>
      <c r="AD32" s="3"/>
      <c r="AE32" s="3"/>
      <c r="AF32" s="36"/>
      <c r="AG32" s="1"/>
      <c r="AH32" s="1"/>
      <c r="AI32" s="1"/>
      <c r="AJ32" s="1"/>
    </row>
    <row r="33" spans="2:36" hidden="1" x14ac:dyDescent="0.25">
      <c r="B33" s="74" t="s">
        <v>84</v>
      </c>
      <c r="C33" s="74"/>
      <c r="D33" s="69"/>
      <c r="E33" s="74" t="s">
        <v>85</v>
      </c>
      <c r="F33" s="74"/>
      <c r="G33" s="69"/>
      <c r="I33" s="74" t="s">
        <v>101</v>
      </c>
      <c r="J33" s="74"/>
      <c r="K33" s="36"/>
      <c r="L33" s="36"/>
      <c r="M33" s="66"/>
      <c r="N33" s="76" t="s">
        <v>86</v>
      </c>
      <c r="O33" s="76"/>
      <c r="P33" s="67"/>
      <c r="Q33" s="67"/>
      <c r="R33" s="67"/>
      <c r="S33" s="74" t="s">
        <v>87</v>
      </c>
      <c r="T33" s="74"/>
      <c r="U33" s="74"/>
      <c r="V33" s="66"/>
      <c r="X33" s="36"/>
      <c r="Y33" s="74" t="s">
        <v>88</v>
      </c>
      <c r="Z33" s="74"/>
      <c r="AA33" s="74"/>
      <c r="AB33" s="36"/>
      <c r="AC33" s="36"/>
      <c r="AD33" s="66"/>
      <c r="AE33" s="74" t="s">
        <v>89</v>
      </c>
      <c r="AF33" s="74"/>
      <c r="AG33" s="74"/>
      <c r="AH33" s="36"/>
      <c r="AI33" s="36"/>
      <c r="AJ33" s="36"/>
    </row>
    <row r="34" spans="2:36" s="45" customFormat="1" ht="42" hidden="1" customHeight="1" x14ac:dyDescent="0.25">
      <c r="B34" s="78" t="s">
        <v>90</v>
      </c>
      <c r="C34" s="78"/>
      <c r="D34" s="46"/>
      <c r="E34" s="78" t="s">
        <v>91</v>
      </c>
      <c r="F34" s="78"/>
      <c r="G34" s="46"/>
      <c r="I34" s="75" t="s">
        <v>102</v>
      </c>
      <c r="J34" s="75"/>
      <c r="K34" s="70"/>
      <c r="L34" s="70"/>
      <c r="M34" s="66"/>
      <c r="N34" s="75" t="s">
        <v>92</v>
      </c>
      <c r="O34" s="75"/>
      <c r="P34" s="70"/>
      <c r="Q34" s="70"/>
      <c r="R34" s="70"/>
      <c r="S34" s="75" t="s">
        <v>93</v>
      </c>
      <c r="T34" s="75"/>
      <c r="U34" s="75"/>
      <c r="V34" s="71"/>
      <c r="X34" s="70"/>
      <c r="Y34" s="75" t="s">
        <v>94</v>
      </c>
      <c r="Z34" s="75"/>
      <c r="AA34" s="75"/>
      <c r="AB34" s="70"/>
      <c r="AC34" s="70"/>
      <c r="AD34" s="66"/>
      <c r="AE34" s="75" t="s">
        <v>95</v>
      </c>
      <c r="AF34" s="75"/>
      <c r="AG34" s="75"/>
      <c r="AH34" s="63"/>
      <c r="AI34" s="63"/>
      <c r="AJ34" s="63"/>
    </row>
  </sheetData>
  <autoFilter ref="A5:AJ25"/>
  <mergeCells count="32">
    <mergeCell ref="B29:C29"/>
    <mergeCell ref="B33:C33"/>
    <mergeCell ref="B34:C34"/>
    <mergeCell ref="E29:F29"/>
    <mergeCell ref="E33:F33"/>
    <mergeCell ref="E34:F34"/>
    <mergeCell ref="A24:O24"/>
    <mergeCell ref="C1:AJ1"/>
    <mergeCell ref="C2:AJ2"/>
    <mergeCell ref="A4:B4"/>
    <mergeCell ref="C4:F4"/>
    <mergeCell ref="G4:K4"/>
    <mergeCell ref="L4:R4"/>
    <mergeCell ref="S4:W4"/>
    <mergeCell ref="X4:AJ4"/>
    <mergeCell ref="B6:B23"/>
    <mergeCell ref="A6:A23"/>
    <mergeCell ref="I29:J29"/>
    <mergeCell ref="N29:O29"/>
    <mergeCell ref="S29:U29"/>
    <mergeCell ref="Y29:AA29"/>
    <mergeCell ref="AE29:AG29"/>
    <mergeCell ref="Y33:AA33"/>
    <mergeCell ref="Y34:AA34"/>
    <mergeCell ref="AE33:AG33"/>
    <mergeCell ref="AE34:AG34"/>
    <mergeCell ref="I33:J33"/>
    <mergeCell ref="I34:J34"/>
    <mergeCell ref="N33:O33"/>
    <mergeCell ref="N34:O34"/>
    <mergeCell ref="S33:U33"/>
    <mergeCell ref="S34:U34"/>
  </mergeCells>
  <pageMargins left="0.11811023622047245" right="0.11811023622047245" top="0.74803149606299213" bottom="0.55118110236220474" header="0.31496062992125984" footer="0.31496062992125984"/>
  <pageSetup paperSize="8" scale="42" orientation="landscape" verticalDpi="599" r:id="rId1"/>
  <headerFooter>
    <oddHeader xml:space="preserve">&amp;L
</oddHeader>
    <oddFooter>&amp;L&amp;G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3"/>
  <sheetViews>
    <sheetView workbookViewId="0">
      <selection activeCell="J11" sqref="J11"/>
    </sheetView>
  </sheetViews>
  <sheetFormatPr baseColWidth="10" defaultRowHeight="15" x14ac:dyDescent="0.25"/>
  <cols>
    <col min="4" max="4" width="48.85546875" style="40" customWidth="1"/>
    <col min="9" max="9" width="12.42578125" bestFit="1" customWidth="1"/>
  </cols>
  <sheetData>
    <row r="4" spans="1:12" s="42" customFormat="1" ht="45" x14ac:dyDescent="0.25">
      <c r="A4" s="51" t="s">
        <v>72</v>
      </c>
      <c r="B4" s="51" t="s">
        <v>73</v>
      </c>
      <c r="C4" s="51" t="s">
        <v>74</v>
      </c>
      <c r="D4" s="51" t="s">
        <v>75</v>
      </c>
      <c r="E4" s="51" t="s">
        <v>76</v>
      </c>
      <c r="F4" s="51" t="s">
        <v>22</v>
      </c>
      <c r="G4" s="54">
        <v>2024</v>
      </c>
      <c r="H4" s="54">
        <v>2025</v>
      </c>
    </row>
    <row r="5" spans="1:12" ht="45" customHeight="1" x14ac:dyDescent="0.25">
      <c r="A5" s="91">
        <v>202</v>
      </c>
      <c r="B5" s="91">
        <v>55</v>
      </c>
      <c r="C5" s="91" t="s">
        <v>44</v>
      </c>
      <c r="D5" s="97" t="s">
        <v>45</v>
      </c>
      <c r="E5" s="91" t="s">
        <v>44</v>
      </c>
      <c r="F5" s="53">
        <v>71</v>
      </c>
      <c r="G5" s="52">
        <v>0</v>
      </c>
      <c r="H5" s="52">
        <v>44776.302844800004</v>
      </c>
    </row>
    <row r="6" spans="1:12" x14ac:dyDescent="0.25">
      <c r="A6" s="92"/>
      <c r="B6" s="92"/>
      <c r="C6" s="92"/>
      <c r="D6" s="98"/>
      <c r="E6" s="92"/>
      <c r="F6" s="53">
        <v>73</v>
      </c>
      <c r="G6" s="52">
        <v>0</v>
      </c>
      <c r="H6" s="52">
        <v>43372.881200000003</v>
      </c>
    </row>
    <row r="7" spans="1:12" x14ac:dyDescent="0.25">
      <c r="A7" s="93"/>
      <c r="B7" s="93"/>
      <c r="C7" s="93"/>
      <c r="D7" s="99"/>
      <c r="E7" s="93"/>
      <c r="F7" s="53">
        <v>75</v>
      </c>
      <c r="G7" s="52">
        <v>15000</v>
      </c>
      <c r="H7" s="52">
        <v>599579.03</v>
      </c>
    </row>
    <row r="8" spans="1:12" ht="30" customHeight="1" x14ac:dyDescent="0.25">
      <c r="A8" s="91">
        <v>202</v>
      </c>
      <c r="B8" s="91">
        <v>56</v>
      </c>
      <c r="C8" s="91" t="s">
        <v>44</v>
      </c>
      <c r="D8" s="97" t="s">
        <v>54</v>
      </c>
      <c r="E8" s="91" t="s">
        <v>44</v>
      </c>
      <c r="F8" s="53">
        <v>71</v>
      </c>
      <c r="G8" s="52">
        <v>37622.049999999996</v>
      </c>
      <c r="H8" s="52">
        <v>16163.26</v>
      </c>
      <c r="J8" s="59">
        <v>17876.09</v>
      </c>
      <c r="K8" s="56"/>
      <c r="L8" s="56"/>
    </row>
    <row r="9" spans="1:12" x14ac:dyDescent="0.25">
      <c r="A9" s="92"/>
      <c r="B9" s="92"/>
      <c r="C9" s="92"/>
      <c r="D9" s="98"/>
      <c r="E9" s="92"/>
      <c r="F9" s="53">
        <v>73</v>
      </c>
      <c r="G9" s="52">
        <v>7272</v>
      </c>
      <c r="H9" s="52">
        <v>209289.05000000016</v>
      </c>
      <c r="J9" s="60">
        <v>192576.22000000009</v>
      </c>
      <c r="K9" s="56"/>
      <c r="L9" s="56"/>
    </row>
    <row r="10" spans="1:12" x14ac:dyDescent="0.25">
      <c r="A10" s="93"/>
      <c r="B10" s="93"/>
      <c r="C10" s="93"/>
      <c r="D10" s="99"/>
      <c r="E10" s="93"/>
      <c r="F10" s="53">
        <v>75</v>
      </c>
      <c r="G10" s="52">
        <v>182473.9</v>
      </c>
      <c r="H10" s="52">
        <v>561102.06999999995</v>
      </c>
      <c r="J10" s="60">
        <v>561102.07000000007</v>
      </c>
      <c r="K10" s="56"/>
      <c r="L10" s="60">
        <v>207576.23</v>
      </c>
    </row>
    <row r="11" spans="1:12" x14ac:dyDescent="0.25">
      <c r="A11" s="94" t="s">
        <v>70</v>
      </c>
      <c r="B11" s="95"/>
      <c r="C11" s="95"/>
      <c r="D11" s="95"/>
      <c r="E11" s="95"/>
      <c r="F11" s="96"/>
      <c r="G11" s="55">
        <v>242367.94999999998</v>
      </c>
      <c r="H11" s="55">
        <f>SUM(H5:H10)</f>
        <v>1474282.5940448001</v>
      </c>
      <c r="I11" s="57"/>
      <c r="J11" s="61">
        <f>SUM(J8:J10)</f>
        <v>771554.38000000012</v>
      </c>
      <c r="K11" s="56"/>
      <c r="L11" s="60">
        <f>L10-J9</f>
        <v>15000.009999999922</v>
      </c>
    </row>
    <row r="12" spans="1:12" x14ac:dyDescent="0.25">
      <c r="I12" s="58"/>
      <c r="J12" s="56"/>
      <c r="K12" s="56"/>
      <c r="L12" s="56"/>
    </row>
    <row r="13" spans="1:12" x14ac:dyDescent="0.25">
      <c r="H13" s="40"/>
    </row>
  </sheetData>
  <mergeCells count="11">
    <mergeCell ref="E8:E10"/>
    <mergeCell ref="E5:E7"/>
    <mergeCell ref="A11:F11"/>
    <mergeCell ref="D5:D7"/>
    <mergeCell ref="C5:C7"/>
    <mergeCell ref="B5:B7"/>
    <mergeCell ref="A5:A7"/>
    <mergeCell ref="A8:A10"/>
    <mergeCell ref="B8:B10"/>
    <mergeCell ref="C8:C10"/>
    <mergeCell ref="D8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81DD05807B7F4A944817FC09427D10" ma:contentTypeVersion="15" ma:contentTypeDescription="Crear nuevo documento." ma:contentTypeScope="" ma:versionID="88cfa7c82062a0f66b260a65610259c0">
  <xsd:schema xmlns:xsd="http://www.w3.org/2001/XMLSchema" xmlns:xs="http://www.w3.org/2001/XMLSchema" xmlns:p="http://schemas.microsoft.com/office/2006/metadata/properties" xmlns:ns3="a753bcec-5c66-4911-bdf2-2234b24bbc26" xmlns:ns4="ef623a9d-0b72-4870-b498-6abf131f233e" targetNamespace="http://schemas.microsoft.com/office/2006/metadata/properties" ma:root="true" ma:fieldsID="8eb773740122a2e17d8552d82c8c0182" ns3:_="" ns4:_="">
    <xsd:import namespace="a753bcec-5c66-4911-bdf2-2234b24bbc26"/>
    <xsd:import namespace="ef623a9d-0b72-4870-b498-6abf131f23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3bcec-5c66-4911-bdf2-2234b24bb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23a9d-0b72-4870-b498-6abf131f23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53bcec-5c66-4911-bdf2-2234b24bbc26" xsi:nil="true"/>
  </documentManagement>
</p:properties>
</file>

<file path=customXml/itemProps1.xml><?xml version="1.0" encoding="utf-8"?>
<ds:datastoreItem xmlns:ds="http://schemas.openxmlformats.org/officeDocument/2006/customXml" ds:itemID="{2B068124-F14B-499A-B218-4B0FF5AA84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819748-B39A-40BA-893B-0EC94474F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53bcec-5c66-4911-bdf2-2234b24bbc26"/>
    <ds:schemaRef ds:uri="ef623a9d-0b72-4870-b498-6abf131f23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BBBEF8-08C0-42AE-85FB-0DCB77220121}">
  <ds:schemaRefs>
    <ds:schemaRef ds:uri="http://schemas.openxmlformats.org/package/2006/metadata/core-properties"/>
    <ds:schemaRef ds:uri="http://schemas.microsoft.com/office/2006/documentManagement/types"/>
    <ds:schemaRef ds:uri="a753bcec-5c66-4911-bdf2-2234b24bbc26"/>
    <ds:schemaRef ds:uri="http://purl.org/dc/terms/"/>
    <ds:schemaRef ds:uri="http://schemas.microsoft.com/office/infopath/2007/PartnerControls"/>
    <ds:schemaRef ds:uri="ef623a9d-0b72-4870-b498-6abf131f233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PAI 2024</vt:lpstr>
      <vt:lpstr>PLURIANUAL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Jonathan Pablo Mafla Tutillo</cp:lastModifiedBy>
  <cp:lastPrinted>2024-02-15T14:18:09Z</cp:lastPrinted>
  <dcterms:created xsi:type="dcterms:W3CDTF">2023-07-04T19:25:16Z</dcterms:created>
  <dcterms:modified xsi:type="dcterms:W3CDTF">2024-02-15T14:18:16Z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0x0101009581DD05807B7F4A944817FC09427D10</vt:lpwstr>
  </property>
</Properties>
</file>